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ANTAVUELTA" sheetId="1" r:id="rId3"/>
    <sheet state="visible" name="ASTA" sheetId="2" r:id="rId4"/>
  </sheets>
  <definedNames>
    <definedName hidden="1" localSheetId="0" name="_xlnm._FilterDatabase">FANTAVUELTA!$A$75:$B$75</definedName>
  </definedNames>
  <calcPr/>
</workbook>
</file>

<file path=xl/sharedStrings.xml><?xml version="1.0" encoding="utf-8"?>
<sst xmlns="http://schemas.openxmlformats.org/spreadsheetml/2006/main" count="177" uniqueCount="146">
  <si>
    <t>FANTAVUELTA 2015</t>
  </si>
  <si>
    <t>REGOLAMENTO</t>
  </si>
  <si>
    <t>LOMBO</t>
  </si>
  <si>
    <t>TOT</t>
  </si>
  <si>
    <t>DEGENKOLB John</t>
  </si>
  <si>
    <t>LANDA MEANA Mikel</t>
  </si>
  <si>
    <t>SAGAN Peter</t>
  </si>
  <si>
    <t>MAJKA Rafal</t>
  </si>
  <si>
    <t>MORENO FERNANDEZ Daniel</t>
  </si>
  <si>
    <t>ROLLAND Pierre</t>
  </si>
  <si>
    <t>KING Benjamin</t>
  </si>
  <si>
    <t>GERRANS Simon</t>
  </si>
  <si>
    <t>TAPPA</t>
  </si>
  <si>
    <t>PARZIALI</t>
  </si>
  <si>
    <t>BONAZ</t>
  </si>
  <si>
    <t>NIBALI Vincenzo</t>
  </si>
  <si>
    <t>EWAN Caleb</t>
  </si>
  <si>
    <t>VAN DEN BROECK Jurgen</t>
  </si>
  <si>
    <t>VENTOSO ALBERTI Francisco José</t>
  </si>
  <si>
    <t>SCHLECK Frank</t>
  </si>
  <si>
    <t>RIT</t>
  </si>
  <si>
    <t>SANCHEZ GONZALEZ Samuel</t>
  </si>
  <si>
    <t>DOPING</t>
  </si>
  <si>
    <t>tolti tutti i punti conquistati dal ciclista</t>
  </si>
  <si>
    <t>NIEMIEC Przemyslaw</t>
  </si>
  <si>
    <t>DOPING TECNOLOGICO</t>
  </si>
  <si>
    <t>ad esempio bici elettrica</t>
  </si>
  <si>
    <t>TERPSTRA Niki</t>
  </si>
  <si>
    <t>CARCERE</t>
  </si>
  <si>
    <t>CHAVES RUBIO Johan Esteban</t>
  </si>
  <si>
    <t>Maglie</t>
  </si>
  <si>
    <t>1°</t>
  </si>
  <si>
    <t>2°</t>
  </si>
  <si>
    <t>3°</t>
  </si>
  <si>
    <t>ROSSA</t>
  </si>
  <si>
    <t>Generale</t>
  </si>
  <si>
    <t>KALLE</t>
  </si>
  <si>
    <t>PUNTI</t>
  </si>
  <si>
    <t>Punti</t>
  </si>
  <si>
    <t>RODRIGUEZ OLIVER Joachim</t>
  </si>
  <si>
    <t>MONTAGNA</t>
  </si>
  <si>
    <t>Montagna</t>
  </si>
  <si>
    <t>FROOME Christopher</t>
  </si>
  <si>
    <t>COMBINATA</t>
  </si>
  <si>
    <t>Giovani</t>
  </si>
  <si>
    <t>CHAVANEL Sylvain</t>
  </si>
  <si>
    <t>COMBATTIVO</t>
  </si>
  <si>
    <t>RUBIANO CHAVEZ Miguel Angel</t>
  </si>
  <si>
    <t>Maglie finali</t>
  </si>
  <si>
    <t>DUMOULIN Tom</t>
  </si>
  <si>
    <t>ATAPUMA HURTADO John Darwin</t>
  </si>
  <si>
    <t>ROJAS GIL José Joaquin</t>
  </si>
  <si>
    <t>ELISSONDE KENNY</t>
  </si>
  <si>
    <t>MEZGEC Luka</t>
  </si>
  <si>
    <t>MUSA</t>
  </si>
  <si>
    <t>POZZOVIVO Domenico</t>
  </si>
  <si>
    <t>TALANSKY Andrew</t>
  </si>
  <si>
    <t>ARROYO DURAN David</t>
  </si>
  <si>
    <t>QUINTANA ROJAS Nairo Alexander</t>
  </si>
  <si>
    <t>TIRALONGO Paolo</t>
  </si>
  <si>
    <t>WARBASSE Lawrence</t>
  </si>
  <si>
    <t>HENAO MONTOYA Sergio Luis</t>
  </si>
  <si>
    <t>VENE</t>
  </si>
  <si>
    <t>ARU Fabio</t>
  </si>
  <si>
    <t>VALVERDE BELMONTE Alejandro</t>
  </si>
  <si>
    <t>IASCHI</t>
  </si>
  <si>
    <t>BOUHANNI Nacer</t>
  </si>
  <si>
    <t>CANCELLARA Fabian</t>
  </si>
  <si>
    <t>VAN GARDEREN Tejay</t>
  </si>
  <si>
    <t>TXURRUKA ANSOLA Amets</t>
  </si>
  <si>
    <t>SANCHEZ GIL Luis-Leon</t>
  </si>
  <si>
    <t>DUARTE AREVALO Fabio Andres</t>
  </si>
  <si>
    <t>DE MARCHI Alessandro</t>
  </si>
  <si>
    <t>THOMAS Geraint</t>
  </si>
  <si>
    <t>RICHEZE ARIEL Maximiliano</t>
  </si>
  <si>
    <t>CLASSIFICA</t>
  </si>
  <si>
    <t>PT</t>
  </si>
  <si>
    <t>DIFF</t>
  </si>
  <si>
    <t>Bonaz</t>
  </si>
  <si>
    <t>Kalle</t>
  </si>
  <si>
    <t>Venerdì</t>
  </si>
  <si>
    <t>Mius</t>
  </si>
  <si>
    <t>Lombo</t>
  </si>
  <si>
    <t>Iaschi</t>
  </si>
  <si>
    <t>Nibali</t>
  </si>
  <si>
    <t>Rodriguez</t>
  </si>
  <si>
    <t>Aru</t>
  </si>
  <si>
    <t>Puzzovivo</t>
  </si>
  <si>
    <t>Degenkolb</t>
  </si>
  <si>
    <t>Buhanni</t>
  </si>
  <si>
    <t>Ewan Caleb</t>
  </si>
  <si>
    <t>Froome</t>
  </si>
  <si>
    <t>Valverde</t>
  </si>
  <si>
    <t>Talansky</t>
  </si>
  <si>
    <t>Betancur</t>
  </si>
  <si>
    <t>Cancellara</t>
  </si>
  <si>
    <t>Van den broek</t>
  </si>
  <si>
    <t>Chavanel</t>
  </si>
  <si>
    <t>Arroyo</t>
  </si>
  <si>
    <t>Landa</t>
  </si>
  <si>
    <t>Van garderen</t>
  </si>
  <si>
    <t>Kwiatkosky</t>
  </si>
  <si>
    <t>Contador</t>
  </si>
  <si>
    <t>Quintana</t>
  </si>
  <si>
    <t>Sagan</t>
  </si>
  <si>
    <t>Txurruka</t>
  </si>
  <si>
    <t>Ventoso</t>
  </si>
  <si>
    <t>Rubiano chavez</t>
  </si>
  <si>
    <t>Tiralongo</t>
  </si>
  <si>
    <t>Kittel</t>
  </si>
  <si>
    <t>Luis Leo Sanchez</t>
  </si>
  <si>
    <t>Schlek</t>
  </si>
  <si>
    <t>Dumolin</t>
  </si>
  <si>
    <t>Intxausti</t>
  </si>
  <si>
    <t>Majka</t>
  </si>
  <si>
    <t>Duarte</t>
  </si>
  <si>
    <t>Samuel Sanchez</t>
  </si>
  <si>
    <t>Atapuma</t>
  </si>
  <si>
    <t>Warbasse</t>
  </si>
  <si>
    <t>Daniel Moreno</t>
  </si>
  <si>
    <t>De Marchi</t>
  </si>
  <si>
    <t>Nieve</t>
  </si>
  <si>
    <t>Matthews</t>
  </si>
  <si>
    <t>Hogerland</t>
  </si>
  <si>
    <t>Rolland</t>
  </si>
  <si>
    <t>Geraint Thomas</t>
  </si>
  <si>
    <t>Niemec</t>
  </si>
  <si>
    <t>Rojas</t>
  </si>
  <si>
    <t>Cavendish</t>
  </si>
  <si>
    <t>King</t>
  </si>
  <si>
    <t>Caruso Giampaolo</t>
  </si>
  <si>
    <t>Terpstra</t>
  </si>
  <si>
    <t>Breshel</t>
  </si>
  <si>
    <t>Thibaut Pinot</t>
  </si>
  <si>
    <t>Gerrans</t>
  </si>
  <si>
    <t>Richeze</t>
  </si>
  <si>
    <t>Chavez rubio jouan esteban</t>
  </si>
  <si>
    <t>Ellisonde</t>
  </si>
  <si>
    <t>Anacona gomez</t>
  </si>
  <si>
    <t>Ulissi</t>
  </si>
  <si>
    <t>Boeckmans</t>
  </si>
  <si>
    <t>Reza</t>
  </si>
  <si>
    <t>Mezgec</t>
  </si>
  <si>
    <t>Montoia Enao Sergio</t>
  </si>
  <si>
    <t>Formolo</t>
  </si>
  <si>
    <t>Pelucchi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</si>
</sst>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3">
    <font>
      <sz val="10.0"/>
      <color rgb="FF000000"/>
      <name val="Arial"/>
    </font>
    <font>
      <sz val="9.0"/>
      <name val="Arial"/>
    </font>
    <font>
      <b/>
      <sz val="9.0"/>
      <name val="Arial"/>
    </font>
    <font>
      <b/>
      <sz val="9.0"/>
      <color rgb="FFFF0000"/>
      <name val="Arial"/>
    </font>
    <font>
      <sz val="10.0"/>
      <name val="Arial"/>
    </font>
    <font>
      <b/>
      <sz val="9.0"/>
      <color rgb="FFFF00FF"/>
      <name val="Arial"/>
    </font>
    <font>
      <b/>
      <sz val="9.0"/>
      <color rgb="FFB7B7B7"/>
      <name val="Arial"/>
    </font>
    <font>
      <b/>
      <sz val="9.0"/>
      <color rgb="FF00FF00"/>
      <name val="Arial"/>
    </font>
    <font>
      <b/>
      <sz val="9.0"/>
      <color rgb="FFFFFFFF"/>
      <name val="Arial"/>
    </font>
    <font>
      <b/>
      <sz val="10.0"/>
      <name val="Arial"/>
    </font>
    <font>
      <b/>
      <sz val="10.0"/>
      <color rgb="FFFFFFFF"/>
      <name val="Arial"/>
    </font>
    <font>
      <b/>
      <sz val="9.0"/>
      <color rgb="FFC0C0C0"/>
      <name val="Arial"/>
    </font>
    <font>
      <sz val="10.0"/>
      <color rgb="FFFFFFFF"/>
      <name val="Arial"/>
    </font>
    <font>
      <b/>
      <sz val="9.0"/>
      <color rgb="FFEEECE1"/>
      <name val="Arial"/>
    </font>
    <font>
      <b/>
      <sz val="9.0"/>
      <color rgb="FF00FFFF"/>
      <name val="Arial"/>
    </font>
    <font>
      <b/>
      <sz val="9.0"/>
      <color rgb="FF339966"/>
      <name val="Arial"/>
    </font>
    <font>
      <b/>
      <sz val="9.0"/>
      <color rgb="FF00B0F0"/>
      <name val="Arial"/>
    </font>
    <font>
      <b/>
      <sz val="9.0"/>
      <color rgb="FF0000FF"/>
      <name val="Arial"/>
    </font>
    <font>
      <b/>
      <sz val="9.0"/>
      <color rgb="FF800080"/>
      <name val="Arial"/>
    </font>
    <font>
      <b/>
      <sz val="9.0"/>
      <color rgb="FF000000"/>
      <name val="Arial"/>
    </font>
    <font>
      <b/>
      <sz val="9.0"/>
      <color rgb="FFFFCC00"/>
      <name val="Arial"/>
    </font>
    <font>
      <u/>
      <sz val="9.0"/>
      <name val="Arial"/>
    </font>
    <font>
      <b/>
      <sz val="10.0"/>
      <color rgb="FFFF0000"/>
      <name val="Arial"/>
    </font>
  </fonts>
  <fills count="10">
    <fill>
      <patternFill patternType="none"/>
    </fill>
    <fill>
      <patternFill patternType="lightGray"/>
    </fill>
    <fill>
      <patternFill patternType="solid">
        <fgColor rgb="FFFF0000"/>
        <bgColor rgb="FFFF0000"/>
      </patternFill>
    </fill>
    <fill>
      <patternFill patternType="solid">
        <fgColor rgb="FFB7B7B7"/>
        <bgColor rgb="FFB7B7B7"/>
      </patternFill>
    </fill>
    <fill>
      <patternFill patternType="solid">
        <fgColor rgb="FFCCCCCC"/>
        <bgColor rgb="FFCCCCCC"/>
      </patternFill>
    </fill>
    <fill>
      <patternFill patternType="solid">
        <fgColor rgb="FFC0C0C0"/>
        <bgColor rgb="FFC0C0C0"/>
      </patternFill>
    </fill>
    <fill>
      <patternFill patternType="solid">
        <fgColor rgb="FFBFBFBF"/>
        <bgColor rgb="FFBFBFBF"/>
      </patternFill>
    </fill>
    <fill>
      <patternFill patternType="solid">
        <fgColor rgb="FF000000"/>
        <bgColor rgb="FF000000"/>
      </patternFill>
    </fill>
    <fill>
      <patternFill patternType="solid">
        <fgColor rgb="FF800080"/>
        <bgColor rgb="FF800080"/>
      </patternFill>
    </fill>
    <fill>
      <patternFill patternType="solid">
        <fgColor rgb="FFEEECE1"/>
        <bgColor rgb="FFEEECE1"/>
      </patternFill>
    </fill>
  </fills>
  <borders count="2">
    <border/>
    <border>
      <left/>
      <right/>
      <top/>
      <bottom/>
    </border>
  </borders>
  <cellStyleXfs count="1">
    <xf borderId="0" fillId="0" fontId="0" numFmtId="0" applyAlignment="1" applyFont="1"/>
  </cellStyleXfs>
  <cellXfs count="5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wrapText="0"/>
    </xf>
    <xf borderId="0" fillId="0" fontId="2" numFmtId="0" xfId="0" applyAlignment="1" applyFont="1">
      <alignment horizontal="center" shrinkToFit="0" wrapText="0"/>
    </xf>
    <xf borderId="0" fillId="0" fontId="3" numFmtId="0" xfId="0" applyAlignment="1" applyFont="1">
      <alignment readingOrder="0" shrinkToFit="0" wrapText="0"/>
    </xf>
    <xf borderId="0" fillId="0" fontId="2" numFmtId="0" xfId="0" applyAlignment="1" applyFont="1">
      <alignment shrinkToFit="0" wrapText="0"/>
    </xf>
    <xf borderId="0" fillId="0" fontId="4" numFmtId="0" xfId="0" applyAlignment="1" applyFont="1">
      <alignment shrinkToFit="0" wrapText="0"/>
    </xf>
    <xf borderId="0" fillId="0" fontId="3" numFmtId="0" xfId="0" applyAlignment="1" applyFont="1">
      <alignment shrinkToFit="0" wrapText="0"/>
    </xf>
    <xf borderId="0" fillId="0" fontId="3" numFmtId="0" xfId="0" applyAlignment="1" applyFont="1">
      <alignment horizontal="center" shrinkToFit="0" wrapText="0"/>
    </xf>
    <xf borderId="1" fillId="2" fontId="2" numFmtId="0" xfId="0" applyAlignment="1" applyBorder="1" applyFill="1" applyFont="1">
      <alignment shrinkToFit="0" wrapText="0"/>
    </xf>
    <xf borderId="0" fillId="2" fontId="2" numFmtId="0" xfId="0" applyAlignment="1" applyFont="1">
      <alignment horizontal="center" shrinkToFit="0" wrapText="0"/>
    </xf>
    <xf borderId="0" fillId="0" fontId="2" numFmtId="0" xfId="0" applyAlignment="1" applyFont="1">
      <alignment horizontal="center" readingOrder="0" shrinkToFit="0" wrapText="0"/>
    </xf>
    <xf borderId="0" fillId="2" fontId="5" numFmtId="0" xfId="0" applyAlignment="1" applyFont="1">
      <alignment horizontal="center" shrinkToFit="0" wrapText="0"/>
    </xf>
    <xf borderId="0" fillId="0" fontId="6" numFmtId="0" xfId="0" applyAlignment="1" applyFont="1">
      <alignment shrinkToFit="0" wrapText="0"/>
    </xf>
    <xf borderId="0" fillId="0" fontId="7" numFmtId="0" xfId="0" applyAlignment="1" applyFont="1">
      <alignment horizontal="center" shrinkToFit="0" wrapText="0"/>
    </xf>
    <xf borderId="0" fillId="0" fontId="7" numFmtId="0" xfId="0" applyAlignment="1" applyFont="1">
      <alignment horizontal="center" readingOrder="0" shrinkToFit="0" wrapText="0"/>
    </xf>
    <xf borderId="0" fillId="3" fontId="2" numFmtId="0" xfId="0" applyAlignment="1" applyFill="1" applyFont="1">
      <alignment horizontal="center" readingOrder="0" shrinkToFit="0" wrapText="0"/>
    </xf>
    <xf borderId="0" fillId="4" fontId="2" numFmtId="0" xfId="0" applyAlignment="1" applyFill="1" applyFont="1">
      <alignment horizontal="center" shrinkToFit="0" wrapText="0"/>
    </xf>
    <xf borderId="0" fillId="0" fontId="4" numFmtId="0" xfId="0" applyAlignment="1" applyFont="1">
      <alignment shrinkToFit="0" wrapText="0"/>
    </xf>
    <xf borderId="1" fillId="5" fontId="2" numFmtId="0" xfId="0" applyAlignment="1" applyBorder="1" applyFill="1" applyFont="1">
      <alignment shrinkToFit="0" wrapText="0"/>
    </xf>
    <xf borderId="1" fillId="6" fontId="4" numFmtId="0" xfId="0" applyAlignment="1" applyBorder="1" applyFill="1" applyFont="1">
      <alignment shrinkToFit="0" wrapText="0"/>
    </xf>
    <xf borderId="1" fillId="7" fontId="8" numFmtId="0" xfId="0" applyAlignment="1" applyBorder="1" applyFill="1" applyFont="1">
      <alignment shrinkToFit="0" wrapText="0"/>
    </xf>
    <xf borderId="1" fillId="7" fontId="4" numFmtId="0" xfId="0" applyAlignment="1" applyBorder="1" applyFont="1">
      <alignment shrinkToFit="0" wrapText="0"/>
    </xf>
    <xf borderId="0" fillId="0" fontId="9" numFmtId="0" xfId="0" applyAlignment="1" applyFont="1">
      <alignment shrinkToFit="0" wrapText="0"/>
    </xf>
    <xf borderId="1" fillId="8" fontId="8" numFmtId="0" xfId="0" applyAlignment="1" applyBorder="1" applyFill="1" applyFont="1">
      <alignment shrinkToFit="0" wrapText="0"/>
    </xf>
    <xf borderId="1" fillId="8" fontId="10" numFmtId="0" xfId="0" applyAlignment="1" applyBorder="1" applyFont="1">
      <alignment shrinkToFit="0" wrapText="0"/>
    </xf>
    <xf borderId="1" fillId="7" fontId="11" numFmtId="0" xfId="0" applyAlignment="1" applyBorder="1" applyFont="1">
      <alignment shrinkToFit="0" wrapText="0"/>
    </xf>
    <xf borderId="1" fillId="7" fontId="12" numFmtId="0" xfId="0" applyAlignment="1" applyBorder="1" applyFont="1">
      <alignment shrinkToFit="0" wrapText="0"/>
    </xf>
    <xf borderId="0" fillId="2" fontId="13" numFmtId="0" xfId="0" applyAlignment="1" applyFont="1">
      <alignment horizontal="center" shrinkToFit="0" wrapText="0"/>
    </xf>
    <xf borderId="0" fillId="0" fontId="3" numFmtId="0" xfId="0" applyAlignment="1" applyFont="1">
      <alignment horizontal="center" readingOrder="0" shrinkToFit="0" wrapText="0"/>
    </xf>
    <xf borderId="0" fillId="0" fontId="14" numFmtId="0" xfId="0" applyAlignment="1" applyFont="1">
      <alignment horizontal="center" readingOrder="0" shrinkToFit="0" wrapText="0"/>
    </xf>
    <xf borderId="0" fillId="2" fontId="8" numFmtId="0" xfId="0" applyAlignment="1" applyFont="1">
      <alignment horizontal="center" readingOrder="0" shrinkToFit="0" wrapText="0"/>
    </xf>
    <xf borderId="0" fillId="0" fontId="11" numFmtId="0" xfId="0" applyAlignment="1" applyFont="1">
      <alignment shrinkToFit="0" wrapText="0"/>
    </xf>
    <xf borderId="0" fillId="0" fontId="12" numFmtId="0" xfId="0" applyAlignment="1" applyFont="1">
      <alignment shrinkToFit="0" wrapText="0"/>
    </xf>
    <xf borderId="0" fillId="0" fontId="2" numFmtId="0" xfId="0" applyAlignment="1" applyFont="1">
      <alignment horizontal="right" shrinkToFit="0" wrapText="0"/>
    </xf>
    <xf borderId="0" fillId="0" fontId="15" numFmtId="0" xfId="0" applyAlignment="1" applyFont="1">
      <alignment readingOrder="0" shrinkToFit="0" wrapText="0"/>
    </xf>
    <xf borderId="0" fillId="0" fontId="16" numFmtId="0" xfId="0" applyAlignment="1" applyFont="1">
      <alignment readingOrder="0" shrinkToFit="0" wrapText="0"/>
    </xf>
    <xf borderId="0" fillId="2" fontId="7" numFmtId="0" xfId="0" applyAlignment="1" applyFont="1">
      <alignment horizontal="center" shrinkToFit="0" wrapText="0"/>
    </xf>
    <xf borderId="0" fillId="0" fontId="14" numFmtId="0" xfId="0" applyAlignment="1" applyFont="1">
      <alignment horizontal="center" shrinkToFit="0" wrapText="0"/>
    </xf>
    <xf borderId="0" fillId="0" fontId="17" numFmtId="0" xfId="0" applyAlignment="1" applyFont="1">
      <alignment readingOrder="0" shrinkToFit="0" wrapText="0"/>
    </xf>
    <xf borderId="0" fillId="0" fontId="18" numFmtId="0" xfId="0" applyAlignment="1" applyFont="1">
      <alignment readingOrder="0" shrinkToFit="0" wrapText="0"/>
    </xf>
    <xf borderId="0" fillId="0" fontId="2" numFmtId="0" xfId="0" applyAlignment="1" applyFont="1">
      <alignment readingOrder="0" shrinkToFit="0" wrapText="0"/>
    </xf>
    <xf borderId="0" fillId="0" fontId="5" numFmtId="0" xfId="0" applyAlignment="1" applyFont="1">
      <alignment horizontal="center" readingOrder="0" shrinkToFit="0" wrapText="0"/>
    </xf>
    <xf borderId="0" fillId="0" fontId="2" numFmtId="0" xfId="0" applyAlignment="1" applyFont="1">
      <alignment horizontal="left" shrinkToFit="0" wrapText="0"/>
    </xf>
    <xf borderId="0" fillId="0" fontId="19" numFmtId="0" xfId="0" applyAlignment="1" applyFont="1">
      <alignment shrinkToFit="0" wrapText="0"/>
    </xf>
    <xf borderId="0" fillId="2" fontId="8" numFmtId="0" xfId="0" applyAlignment="1" applyFont="1">
      <alignment horizontal="center" shrinkToFit="0" wrapText="0"/>
    </xf>
    <xf borderId="0" fillId="0" fontId="18" numFmtId="0" xfId="0" applyAlignment="1" applyFont="1">
      <alignment shrinkToFit="0" wrapText="0"/>
    </xf>
    <xf borderId="0" fillId="0" fontId="20" numFmtId="0" xfId="0" applyAlignment="1" applyFont="1">
      <alignment shrinkToFit="0" wrapText="0"/>
    </xf>
    <xf borderId="0" fillId="0" fontId="15" numFmtId="0" xfId="0" applyAlignment="1" applyFont="1">
      <alignment shrinkToFit="0" wrapText="0"/>
    </xf>
    <xf borderId="0" fillId="0" fontId="16" numFmtId="0" xfId="0" applyAlignment="1" applyFont="1">
      <alignment shrinkToFit="0" wrapText="0"/>
    </xf>
    <xf borderId="0" fillId="0" fontId="7" numFmtId="0" xfId="0" applyAlignment="1" applyFont="1">
      <alignment shrinkToFit="0" wrapText="0"/>
    </xf>
    <xf borderId="0" fillId="4" fontId="2" numFmtId="0" xfId="0" applyAlignment="1" applyFont="1">
      <alignment horizontal="center" readingOrder="0" shrinkToFit="0" wrapText="0"/>
    </xf>
    <xf borderId="0" fillId="0" fontId="19" numFmtId="0" xfId="0" applyAlignment="1" applyFont="1">
      <alignment horizontal="center" shrinkToFit="0" wrapText="0"/>
    </xf>
    <xf borderId="0" fillId="0" fontId="21" numFmtId="0" xfId="0" applyAlignment="1" applyFont="1">
      <alignment shrinkToFit="0" wrapText="0"/>
    </xf>
    <xf borderId="0" fillId="0" fontId="22" numFmtId="0" xfId="0" applyAlignment="1" applyFont="1">
      <alignment shrinkToFit="0" wrapText="0"/>
    </xf>
    <xf borderId="1" fillId="9" fontId="4" numFmtId="0" xfId="0" applyAlignment="1" applyBorder="1" applyFill="1" applyFont="1">
      <alignment shrinkToFit="0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07654925562280206"/>
          <c:y val="0.06514668341988279"/>
          <c:w val="0.8080199204629124"/>
          <c:h val="0.7589588618416344"/>
        </c:manualLayout>
      </c:layout>
      <c:lineChart>
        <c:ser>
          <c:idx val="0"/>
          <c:order val="0"/>
          <c:spPr>
            <a:ln cmpd="sng" w="19050">
              <a:solidFill>
                <a:srgbClr val="00B05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FANTAVUELTA!$B$2:$W$2</c:f>
            </c:strRef>
          </c:cat>
          <c:val>
            <c:numRef>
              <c:f>FANTAVUELTA!$B$13:$W$13</c:f>
              <c:numCache/>
            </c:numRef>
          </c:val>
          <c:smooth val="0"/>
        </c:ser>
        <c:ser>
          <c:idx val="1"/>
          <c:order val="1"/>
          <c:spPr>
            <a:ln cmpd="sng" w="19050">
              <a:solidFill>
                <a:srgbClr val="0070C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FANTAVUELTA!$B$2:$W$2</c:f>
            </c:strRef>
          </c:cat>
          <c:val>
            <c:numRef>
              <c:f>FANTAVUELTA!$B$25:$W$25</c:f>
              <c:numCache/>
            </c:numRef>
          </c:val>
          <c:smooth val="0"/>
        </c:ser>
        <c:ser>
          <c:idx val="2"/>
          <c:order val="2"/>
          <c:spPr>
            <a:ln cmpd="sng" w="19050">
              <a:solidFill>
                <a:srgbClr val="FFFF0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FANTAVUELTA!$B$2:$W$2</c:f>
            </c:strRef>
          </c:cat>
          <c:val>
            <c:numRef>
              <c:f>FANTAVUELTA!$B$37:$W$37</c:f>
              <c:numCache/>
            </c:numRef>
          </c:val>
          <c:smooth val="0"/>
        </c:ser>
        <c:ser>
          <c:idx val="3"/>
          <c:order val="3"/>
          <c:spPr>
            <a:ln cmpd="sng" w="19050">
              <a:solidFill>
                <a:srgbClr val="FF000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FANTAVUELTA!$B$2:$W$2</c:f>
            </c:strRef>
          </c:cat>
          <c:val>
            <c:numRef>
              <c:f>FANTAVUELTA!$B$49:$W$49</c:f>
              <c:numCache/>
            </c:numRef>
          </c:val>
          <c:smooth val="0"/>
        </c:ser>
        <c:ser>
          <c:idx val="4"/>
          <c:order val="4"/>
          <c:spPr>
            <a:ln cmpd="sng" w="19050">
              <a:solidFill>
                <a:srgbClr val="00000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FANTAVUELTA!$B$2:$W$2</c:f>
            </c:strRef>
          </c:cat>
          <c:val>
            <c:numRef>
              <c:f>FANTAVUELTA!$B$61:$W$61</c:f>
              <c:numCache/>
            </c:numRef>
          </c:val>
          <c:smooth val="0"/>
        </c:ser>
        <c:ser>
          <c:idx val="5"/>
          <c:order val="5"/>
          <c:spPr>
            <a:ln cmpd="sng" w="19050">
              <a:solidFill>
                <a:srgbClr val="D2803C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FANTAVUELTA!$B$2:$W$2</c:f>
            </c:strRef>
          </c:cat>
          <c:val>
            <c:numRef>
              <c:f>FANTAVUELTA!$B$62:$W$62</c:f>
              <c:numCache/>
            </c:numRef>
          </c:val>
          <c:smooth val="0"/>
        </c:ser>
        <c:ser>
          <c:idx val="6"/>
          <c:order val="6"/>
          <c:spPr>
            <a:ln cmpd="sng" w="19050">
              <a:solidFill>
                <a:srgbClr val="618EC4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FANTAVUELTA!$B$2:$W$2</c:f>
            </c:strRef>
          </c:cat>
          <c:val>
            <c:numRef>
              <c:f>FANTAVUELTA!$B$63:$W$63</c:f>
              <c:numCache/>
            </c:numRef>
          </c:val>
          <c:smooth val="0"/>
        </c:ser>
        <c:ser>
          <c:idx val="7"/>
          <c:order val="7"/>
          <c:spPr>
            <a:ln cmpd="sng" w="19050">
              <a:solidFill>
                <a:srgbClr val="C6625F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FANTAVUELTA!$B$2:$W$2</c:f>
            </c:strRef>
          </c:cat>
          <c:val>
            <c:numRef>
              <c:f>FANTAVUELTA!$B$64:$W$64</c:f>
              <c:numCache/>
            </c:numRef>
          </c:val>
          <c:smooth val="0"/>
        </c:ser>
        <c:ser>
          <c:idx val="8"/>
          <c:order val="8"/>
          <c:spPr>
            <a:ln cmpd="sng">
              <a:solidFill>
                <a:srgbClr val="B82E2E"/>
              </a:solidFill>
            </a:ln>
          </c:spPr>
          <c:marker>
            <c:symbol val="none"/>
          </c:marker>
          <c:cat>
            <c:strRef>
              <c:f>FANTAVUELTA!$B$2:$W$2</c:f>
            </c:strRef>
          </c:cat>
          <c:val>
            <c:numRef>
              <c:f>FANTAVUELTA!$B$65:$W$65</c:f>
              <c:numCache/>
            </c:numRef>
          </c:val>
          <c:smooth val="0"/>
        </c:ser>
        <c:ser>
          <c:idx val="9"/>
          <c:order val="9"/>
          <c:spPr>
            <a:ln cmpd="sng">
              <a:solidFill>
                <a:srgbClr val="316395"/>
              </a:solidFill>
            </a:ln>
          </c:spPr>
          <c:marker>
            <c:symbol val="none"/>
          </c:marker>
          <c:cat>
            <c:strRef>
              <c:f>FANTAVUELTA!$B$2:$W$2</c:f>
            </c:strRef>
          </c:cat>
          <c:val>
            <c:numRef>
              <c:f>FANTAVUELTA!$B$66:$W$66</c:f>
              <c:numCache/>
            </c:numRef>
          </c:val>
          <c:smooth val="0"/>
        </c:ser>
        <c:ser>
          <c:idx val="10"/>
          <c:order val="10"/>
          <c:spPr>
            <a:ln cmpd="sng">
              <a:solidFill>
                <a:srgbClr val="994499"/>
              </a:solidFill>
            </a:ln>
          </c:spPr>
          <c:marker>
            <c:symbol val="none"/>
          </c:marker>
          <c:cat>
            <c:strRef>
              <c:f>FANTAVUELTA!$B$2:$W$2</c:f>
            </c:strRef>
          </c:cat>
          <c:val>
            <c:numRef>
              <c:f>FANTAVUELTA!$B$67:$W$67</c:f>
              <c:numCache/>
            </c:numRef>
          </c:val>
          <c:smooth val="0"/>
        </c:ser>
        <c:ser>
          <c:idx val="11"/>
          <c:order val="11"/>
          <c:spPr>
            <a:ln cmpd="sng">
              <a:solidFill>
                <a:srgbClr val="22AA99"/>
              </a:solidFill>
            </a:ln>
          </c:spPr>
          <c:marker>
            <c:symbol val="none"/>
          </c:marker>
          <c:cat>
            <c:strRef>
              <c:f>FANTAVUELTA!$B$2:$W$2</c:f>
            </c:strRef>
          </c:cat>
          <c:val>
            <c:numRef>
              <c:f>FANTAVUELTA!$B$68:$W$68</c:f>
              <c:numCache/>
            </c:numRef>
          </c:val>
          <c:smooth val="0"/>
        </c:ser>
        <c:ser>
          <c:idx val="12"/>
          <c:order val="12"/>
          <c:spPr>
            <a:ln cmpd="sng">
              <a:solidFill>
                <a:srgbClr val="AAAA11"/>
              </a:solidFill>
            </a:ln>
          </c:spPr>
          <c:marker>
            <c:symbol val="none"/>
          </c:marker>
          <c:cat>
            <c:strRef>
              <c:f>FANTAVUELTA!$B$2:$W$2</c:f>
            </c:strRef>
          </c:cat>
          <c:val>
            <c:numRef>
              <c:f>FANTAVUELTA!$B$69:$W$69</c:f>
              <c:numCache/>
            </c:numRef>
          </c:val>
          <c:smooth val="0"/>
        </c:ser>
        <c:ser>
          <c:idx val="13"/>
          <c:order val="13"/>
          <c:spPr>
            <a:ln cmpd="sng">
              <a:solidFill>
                <a:srgbClr val="6633CC"/>
              </a:solidFill>
            </a:ln>
          </c:spPr>
          <c:marker>
            <c:symbol val="none"/>
          </c:marker>
          <c:cat>
            <c:strRef>
              <c:f>FANTAVUELTA!$B$2:$W$2</c:f>
            </c:strRef>
          </c:cat>
          <c:val>
            <c:numRef>
              <c:f>FANTAVUELTA!$B$70:$W$70</c:f>
              <c:numCache/>
            </c:numRef>
          </c:val>
          <c:smooth val="0"/>
        </c:ser>
        <c:ser>
          <c:idx val="14"/>
          <c:order val="14"/>
          <c:spPr>
            <a:ln cmpd="sng">
              <a:solidFill>
                <a:srgbClr val="E67300"/>
              </a:solidFill>
            </a:ln>
          </c:spPr>
          <c:marker>
            <c:symbol val="none"/>
          </c:marker>
          <c:cat>
            <c:strRef>
              <c:f>FANTAVUELTA!$B$2:$W$2</c:f>
            </c:strRef>
          </c:cat>
          <c:val>
            <c:numRef>
              <c:f>FANTAVUELTA!$B$71:$W$71</c:f>
              <c:numCache/>
            </c:numRef>
          </c:val>
          <c:smooth val="0"/>
        </c:ser>
        <c:ser>
          <c:idx val="15"/>
          <c:order val="15"/>
          <c:spPr>
            <a:ln cmpd="sng">
              <a:solidFill>
                <a:srgbClr val="8B0707"/>
              </a:solidFill>
            </a:ln>
          </c:spPr>
          <c:marker>
            <c:symbol val="none"/>
          </c:marker>
          <c:cat>
            <c:strRef>
              <c:f>FANTAVUELTA!$B$2:$W$2</c:f>
            </c:strRef>
          </c:cat>
          <c:val>
            <c:numRef>
              <c:f>FANTAVUELTA!$B$72:$W$72</c:f>
              <c:numCache/>
            </c:numRef>
          </c:val>
          <c:smooth val="0"/>
        </c:ser>
        <c:ser>
          <c:idx val="16"/>
          <c:order val="16"/>
          <c:spPr>
            <a:ln cmpd="sng">
              <a:solidFill>
                <a:srgbClr val="651067"/>
              </a:solidFill>
            </a:ln>
          </c:spPr>
          <c:marker>
            <c:symbol val="none"/>
          </c:marker>
          <c:cat>
            <c:strRef>
              <c:f>FANTAVUELTA!$B$2:$W$2</c:f>
            </c:strRef>
          </c:cat>
          <c:val>
            <c:numRef>
              <c:f>FANTAVUELTA!$B$73:$W$73</c:f>
              <c:numCache/>
            </c:numRef>
          </c:val>
          <c:smooth val="0"/>
        </c:ser>
        <c:axId val="1851668475"/>
        <c:axId val="122464732"/>
      </c:lineChart>
      <c:catAx>
        <c:axId val="185166847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1" i="0">
                <a:solidFill>
                  <a:srgbClr val="000000"/>
                </a:solidFill>
                <a:latin typeface="Roboto"/>
              </a:defRPr>
            </a:pPr>
          </a:p>
        </c:txPr>
        <c:crossAx val="122464732"/>
      </c:catAx>
      <c:valAx>
        <c:axId val="12246473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1" i="0">
                <a:solidFill>
                  <a:srgbClr val="000000"/>
                </a:solidFill>
                <a:latin typeface="Roboto"/>
              </a:defRPr>
            </a:pPr>
          </a:p>
        </c:txPr>
        <c:crossAx val="1851668475"/>
      </c:valAx>
      <c:spPr>
        <a:solidFill>
          <a:srgbClr val="444444"/>
        </a:solidFill>
      </c:spPr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  <c:spPr>
    <a:solidFill>
      <a:srgbClr val="FF0000"/>
    </a:solidFill>
  </c:spPr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sz="1600">
                <a:solidFill>
                  <a:srgbClr val="000000"/>
                </a:solidFill>
                <a:latin typeface="Roboto"/>
              </a:defRPr>
            </a:pPr>
            <a:r>
              <a:rPr b="1" sz="1600">
                <a:solidFill>
                  <a:srgbClr val="000000"/>
                </a:solidFill>
                <a:latin typeface="Roboto"/>
              </a:rPr>
              <a:t>Classifica Generale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rgbClr val="FF0000"/>
            </a:solidFill>
            <a:ln cmpd="sng">
              <a:solidFill>
                <a:srgbClr val="000000"/>
              </a:solidFill>
            </a:ln>
          </c:spPr>
          <c:cat>
            <c:strRef>
              <c:f>FANTAVUELTA!$A$76:$A$82</c:f>
            </c:strRef>
          </c:cat>
          <c:val>
            <c:numRef>
              <c:f>FANTAVUELTA!$B$76:$B$82</c:f>
              <c:numCache/>
            </c:numRef>
          </c:val>
        </c:ser>
        <c:axId val="541329471"/>
        <c:axId val="1763502981"/>
      </c:barChart>
      <c:catAx>
        <c:axId val="54132947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>Column 1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763502981"/>
      </c:catAx>
      <c:valAx>
        <c:axId val="176350298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>Column 2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54132947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ser>
          <c:idx val="0"/>
          <c:order val="0"/>
          <c:spPr>
            <a:ln cmpd="sng">
              <a:solidFill>
                <a:srgbClr val="3366CC"/>
              </a:solidFill>
            </a:ln>
          </c:spPr>
          <c:marker>
            <c:symbol val="none"/>
          </c:marker>
          <c:val>
            <c:numRef>
              <c:f>FANTAVUELTA!$B$73:$B$74</c:f>
              <c:numCache/>
            </c:numRef>
          </c:val>
          <c:smooth val="0"/>
        </c:ser>
        <c:ser>
          <c:idx val="1"/>
          <c:order val="1"/>
          <c:spPr>
            <a:ln cmpd="sng">
              <a:solidFill>
                <a:srgbClr val="DC3912"/>
              </a:solidFill>
            </a:ln>
          </c:spPr>
          <c:marker>
            <c:symbol val="none"/>
          </c:marker>
          <c:val>
            <c:numRef>
              <c:f>FANTAVUELTA!$C$73:$C$74</c:f>
              <c:numCache/>
            </c:numRef>
          </c:val>
          <c:smooth val="0"/>
        </c:ser>
        <c:ser>
          <c:idx val="2"/>
          <c:order val="2"/>
          <c:spPr>
            <a:ln cmpd="sng">
              <a:solidFill>
                <a:srgbClr val="FF9900"/>
              </a:solidFill>
            </a:ln>
          </c:spPr>
          <c:marker>
            <c:symbol val="none"/>
          </c:marker>
          <c:val>
            <c:numRef>
              <c:f>FANTAVUELTA!$D$73:$D$74</c:f>
              <c:numCache/>
            </c:numRef>
          </c:val>
          <c:smooth val="0"/>
        </c:ser>
        <c:ser>
          <c:idx val="3"/>
          <c:order val="3"/>
          <c:spPr>
            <a:ln cmpd="sng">
              <a:solidFill>
                <a:srgbClr val="109618"/>
              </a:solidFill>
            </a:ln>
          </c:spPr>
          <c:marker>
            <c:symbol val="none"/>
          </c:marker>
          <c:val>
            <c:numRef>
              <c:f>FANTAVUELTA!$E$73:$E$74</c:f>
              <c:numCache/>
            </c:numRef>
          </c:val>
          <c:smooth val="0"/>
        </c:ser>
        <c:ser>
          <c:idx val="4"/>
          <c:order val="4"/>
          <c:spPr>
            <a:ln cmpd="sng">
              <a:solidFill>
                <a:srgbClr val="990099"/>
              </a:solidFill>
            </a:ln>
          </c:spPr>
          <c:marker>
            <c:symbol val="none"/>
          </c:marker>
          <c:val>
            <c:numRef>
              <c:f>FANTAVUELTA!$F$73:$F$74</c:f>
              <c:numCache/>
            </c:numRef>
          </c:val>
          <c:smooth val="0"/>
        </c:ser>
        <c:ser>
          <c:idx val="5"/>
          <c:order val="5"/>
          <c:spPr>
            <a:ln cmpd="sng">
              <a:solidFill>
                <a:srgbClr val="0099C6"/>
              </a:solidFill>
            </a:ln>
          </c:spPr>
          <c:marker>
            <c:symbol val="none"/>
          </c:marker>
          <c:val>
            <c:numRef>
              <c:f>FANTAVUELTA!$G$73:$G$74</c:f>
              <c:numCache/>
            </c:numRef>
          </c:val>
          <c:smooth val="0"/>
        </c:ser>
        <c:ser>
          <c:idx val="6"/>
          <c:order val="6"/>
          <c:spPr>
            <a:ln cmpd="sng">
              <a:solidFill>
                <a:srgbClr val="DD4477"/>
              </a:solidFill>
            </a:ln>
          </c:spPr>
          <c:marker>
            <c:symbol val="none"/>
          </c:marker>
          <c:val>
            <c:numRef>
              <c:f>FANTAVUELTA!$H$73:$H$74</c:f>
              <c:numCache/>
            </c:numRef>
          </c:val>
          <c:smooth val="0"/>
        </c:ser>
        <c:ser>
          <c:idx val="7"/>
          <c:order val="7"/>
          <c:spPr>
            <a:ln cmpd="sng">
              <a:solidFill>
                <a:srgbClr val="66AA00"/>
              </a:solidFill>
            </a:ln>
          </c:spPr>
          <c:marker>
            <c:symbol val="none"/>
          </c:marker>
          <c:val>
            <c:numRef>
              <c:f>FANTAVUELTA!$I$73:$I$74</c:f>
              <c:numCache/>
            </c:numRef>
          </c:val>
          <c:smooth val="0"/>
        </c:ser>
        <c:ser>
          <c:idx val="8"/>
          <c:order val="8"/>
          <c:spPr>
            <a:ln cmpd="sng">
              <a:solidFill>
                <a:srgbClr val="B82E2E"/>
              </a:solidFill>
            </a:ln>
          </c:spPr>
          <c:marker>
            <c:symbol val="none"/>
          </c:marker>
          <c:val>
            <c:numRef>
              <c:f>FANTAVUELTA!$J$73:$J$74</c:f>
              <c:numCache/>
            </c:numRef>
          </c:val>
          <c:smooth val="0"/>
        </c:ser>
        <c:ser>
          <c:idx val="9"/>
          <c:order val="9"/>
          <c:spPr>
            <a:ln cmpd="sng">
              <a:solidFill>
                <a:srgbClr val="316395"/>
              </a:solidFill>
            </a:ln>
          </c:spPr>
          <c:marker>
            <c:symbol val="none"/>
          </c:marker>
          <c:val>
            <c:numRef>
              <c:f>FANTAVUELTA!$K$73:$K$74</c:f>
              <c:numCache/>
            </c:numRef>
          </c:val>
          <c:smooth val="0"/>
        </c:ser>
        <c:ser>
          <c:idx val="10"/>
          <c:order val="10"/>
          <c:spPr>
            <a:ln cmpd="sng">
              <a:solidFill>
                <a:srgbClr val="994499"/>
              </a:solidFill>
            </a:ln>
          </c:spPr>
          <c:marker>
            <c:symbol val="none"/>
          </c:marker>
          <c:val>
            <c:numRef>
              <c:f>FANTAVUELTA!$L$73:$L$74</c:f>
              <c:numCache/>
            </c:numRef>
          </c:val>
          <c:smooth val="0"/>
        </c:ser>
        <c:ser>
          <c:idx val="11"/>
          <c:order val="11"/>
          <c:spPr>
            <a:ln cmpd="sng">
              <a:solidFill>
                <a:srgbClr val="22AA99"/>
              </a:solidFill>
            </a:ln>
          </c:spPr>
          <c:marker>
            <c:symbol val="none"/>
          </c:marker>
          <c:val>
            <c:numRef>
              <c:f>FANTAVUELTA!$M$73:$M$74</c:f>
              <c:numCache/>
            </c:numRef>
          </c:val>
          <c:smooth val="0"/>
        </c:ser>
        <c:ser>
          <c:idx val="12"/>
          <c:order val="12"/>
          <c:spPr>
            <a:ln cmpd="sng">
              <a:solidFill>
                <a:srgbClr val="AAAA11"/>
              </a:solidFill>
            </a:ln>
          </c:spPr>
          <c:marker>
            <c:symbol val="none"/>
          </c:marker>
          <c:val>
            <c:numRef>
              <c:f>FANTAVUELTA!$N$73:$N$74</c:f>
              <c:numCache/>
            </c:numRef>
          </c:val>
          <c:smooth val="0"/>
        </c:ser>
        <c:ser>
          <c:idx val="13"/>
          <c:order val="13"/>
          <c:spPr>
            <a:ln cmpd="sng">
              <a:solidFill>
                <a:srgbClr val="6633CC"/>
              </a:solidFill>
            </a:ln>
          </c:spPr>
          <c:marker>
            <c:symbol val="none"/>
          </c:marker>
          <c:val>
            <c:numRef>
              <c:f>FANTAVUELTA!$O$73:$O$74</c:f>
              <c:numCache/>
            </c:numRef>
          </c:val>
          <c:smooth val="0"/>
        </c:ser>
        <c:ser>
          <c:idx val="14"/>
          <c:order val="14"/>
          <c:spPr>
            <a:ln cmpd="sng">
              <a:solidFill>
                <a:srgbClr val="E67300"/>
              </a:solidFill>
            </a:ln>
          </c:spPr>
          <c:marker>
            <c:symbol val="none"/>
          </c:marker>
          <c:val>
            <c:numRef>
              <c:f>FANTAVUELTA!$P$73:$P$74</c:f>
              <c:numCache/>
            </c:numRef>
          </c:val>
          <c:smooth val="0"/>
        </c:ser>
        <c:ser>
          <c:idx val="15"/>
          <c:order val="15"/>
          <c:spPr>
            <a:ln cmpd="sng">
              <a:solidFill>
                <a:srgbClr val="8B0707"/>
              </a:solidFill>
            </a:ln>
          </c:spPr>
          <c:marker>
            <c:symbol val="none"/>
          </c:marker>
          <c:val>
            <c:numRef>
              <c:f>FANTAVUELTA!$Q$73:$Q$74</c:f>
              <c:numCache/>
            </c:numRef>
          </c:val>
          <c:smooth val="0"/>
        </c:ser>
        <c:ser>
          <c:idx val="16"/>
          <c:order val="16"/>
          <c:spPr>
            <a:ln cmpd="sng">
              <a:solidFill>
                <a:srgbClr val="651067"/>
              </a:solidFill>
            </a:ln>
          </c:spPr>
          <c:marker>
            <c:symbol val="none"/>
          </c:marker>
          <c:val>
            <c:numRef>
              <c:f>FANTAVUELTA!$R$73:$R$74</c:f>
              <c:numCache/>
            </c:numRef>
          </c:val>
          <c:smooth val="0"/>
        </c:ser>
        <c:ser>
          <c:idx val="17"/>
          <c:order val="17"/>
          <c:spPr>
            <a:ln cmpd="sng">
              <a:solidFill>
                <a:srgbClr val="329262"/>
              </a:solidFill>
            </a:ln>
          </c:spPr>
          <c:marker>
            <c:symbol val="none"/>
          </c:marker>
          <c:val>
            <c:numRef>
              <c:f>FANTAVUELTA!$S$73:$S$74</c:f>
              <c:numCache/>
            </c:numRef>
          </c:val>
          <c:smooth val="0"/>
        </c:ser>
        <c:ser>
          <c:idx val="18"/>
          <c:order val="18"/>
          <c:spPr>
            <a:ln cmpd="sng">
              <a:solidFill>
                <a:srgbClr val="5574A6"/>
              </a:solidFill>
            </a:ln>
          </c:spPr>
          <c:marker>
            <c:symbol val="none"/>
          </c:marker>
          <c:val>
            <c:numRef>
              <c:f>FANTAVUELTA!$T$73:$T$74</c:f>
              <c:numCache/>
            </c:numRef>
          </c:val>
          <c:smooth val="0"/>
        </c:ser>
        <c:ser>
          <c:idx val="19"/>
          <c:order val="19"/>
          <c:spPr>
            <a:ln cmpd="sng">
              <a:solidFill>
                <a:srgbClr val="3B3EAC"/>
              </a:solidFill>
            </a:ln>
          </c:spPr>
          <c:marker>
            <c:symbol val="none"/>
          </c:marker>
          <c:val>
            <c:numRef>
              <c:f>FANTAVUELTA!$U$73:$U$74</c:f>
              <c:numCache/>
            </c:numRef>
          </c:val>
          <c:smooth val="0"/>
        </c:ser>
        <c:ser>
          <c:idx val="20"/>
          <c:order val="20"/>
          <c:spPr>
            <a:ln cmpd="sng">
              <a:solidFill>
                <a:srgbClr val="B77322"/>
              </a:solidFill>
            </a:ln>
          </c:spPr>
          <c:marker>
            <c:symbol val="none"/>
          </c:marker>
          <c:val>
            <c:numRef>
              <c:f>FANTAVUELTA!$V$73:$V$74</c:f>
              <c:numCache/>
            </c:numRef>
          </c:val>
          <c:smooth val="0"/>
        </c:ser>
        <c:ser>
          <c:idx val="21"/>
          <c:order val="21"/>
          <c:spPr>
            <a:ln cmpd="sng">
              <a:solidFill>
                <a:srgbClr val="16D620"/>
              </a:solidFill>
            </a:ln>
          </c:spPr>
          <c:marker>
            <c:symbol val="none"/>
          </c:marker>
          <c:val>
            <c:numRef>
              <c:f>FANTAVUELTA!$W$73:$W$74</c:f>
              <c:numCache/>
            </c:numRef>
          </c:val>
          <c:smooth val="0"/>
        </c:ser>
        <c:axId val="1073652328"/>
        <c:axId val="887050104"/>
      </c:lineChart>
      <c:catAx>
        <c:axId val="1073652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887050104"/>
      </c:catAx>
      <c:valAx>
        <c:axId val="88705010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07365232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142875</xdr:colOff>
      <xdr:row>100</xdr:row>
      <xdr:rowOff>114300</xdr:rowOff>
    </xdr:from>
    <xdr:ext cx="9220200" cy="3629025"/>
    <xdr:graphicFrame>
      <xdr:nvGraphicFramePr>
        <xdr:cNvPr id="1" name="Chart 1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4</xdr:col>
      <xdr:colOff>219075</xdr:colOff>
      <xdr:row>73</xdr:row>
      <xdr:rowOff>142875</xdr:rowOff>
    </xdr:from>
    <xdr:ext cx="5715000" cy="3533775"/>
    <xdr:graphicFrame>
      <xdr:nvGraphicFramePr>
        <xdr:cNvPr id="2" name="Chart 2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1</xdr:col>
      <xdr:colOff>152400</xdr:colOff>
      <xdr:row>72</xdr:row>
      <xdr:rowOff>152400</xdr:rowOff>
    </xdr:from>
    <xdr:ext cx="5715000" cy="3533775"/>
    <xdr:graphicFrame>
      <xdr:nvGraphicFramePr>
        <xdr:cNvPr id="3" name="Chart 3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5.13" defaultRowHeight="15.0"/>
  <cols>
    <col customWidth="1" min="1" max="1" width="18.75"/>
    <col customWidth="1" min="2" max="2" width="4.75"/>
    <col customWidth="1" min="3" max="20" width="3.25"/>
    <col customWidth="1" min="21" max="22" width="4.38"/>
    <col customWidth="1" min="23" max="23" width="4.25"/>
    <col customWidth="1" min="24" max="24" width="0.38"/>
    <col customWidth="1" min="25" max="25" width="10.63"/>
    <col customWidth="1" min="26" max="26" width="5.0"/>
    <col customWidth="1" min="27" max="28" width="4.13"/>
    <col customWidth="1" min="29" max="29" width="7.63"/>
  </cols>
  <sheetData>
    <row r="1" ht="12.75" customHeight="1">
      <c r="A1" s="1"/>
      <c r="B1" s="2"/>
      <c r="C1" s="1"/>
      <c r="D1" s="1"/>
      <c r="E1" s="1"/>
      <c r="F1" s="1"/>
      <c r="G1" s="1"/>
      <c r="H1" s="3" t="s">
        <v>0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4" t="s">
        <v>1</v>
      </c>
      <c r="Z1" s="4"/>
      <c r="AA1" s="5"/>
      <c r="AB1" s="5"/>
      <c r="AC1" s="5"/>
    </row>
    <row r="2" ht="12.75" customHeight="1">
      <c r="A2" s="6" t="s">
        <v>2</v>
      </c>
      <c r="B2" s="2">
        <v>1.0</v>
      </c>
      <c r="C2" s="2">
        <v>2.0</v>
      </c>
      <c r="D2" s="7">
        <v>3.0</v>
      </c>
      <c r="E2" s="7">
        <v>4.0</v>
      </c>
      <c r="F2" s="7">
        <v>5.0</v>
      </c>
      <c r="G2" s="2">
        <v>6.0</v>
      </c>
      <c r="H2" s="2">
        <v>7.0</v>
      </c>
      <c r="I2" s="2">
        <v>8.0</v>
      </c>
      <c r="J2" s="2">
        <v>9.0</v>
      </c>
      <c r="K2" s="2">
        <v>10.0</v>
      </c>
      <c r="L2" s="7">
        <v>11.0</v>
      </c>
      <c r="M2" s="7">
        <v>12.0</v>
      </c>
      <c r="N2" s="2">
        <v>13.0</v>
      </c>
      <c r="O2" s="2">
        <v>14.0</v>
      </c>
      <c r="P2" s="7">
        <v>15.0</v>
      </c>
      <c r="Q2" s="2">
        <v>16.0</v>
      </c>
      <c r="R2" s="2">
        <v>17.0</v>
      </c>
      <c r="S2" s="2">
        <v>18.0</v>
      </c>
      <c r="T2" s="2">
        <v>19.0</v>
      </c>
      <c r="U2" s="2">
        <v>20.0</v>
      </c>
      <c r="V2" s="7">
        <v>21.0</v>
      </c>
      <c r="W2" s="2" t="s">
        <v>3</v>
      </c>
      <c r="X2" s="2"/>
      <c r="Y2" s="4">
        <v>1.0</v>
      </c>
      <c r="Z2" s="8">
        <v>25.0</v>
      </c>
      <c r="AA2" s="5"/>
      <c r="AB2" s="5"/>
      <c r="AC2" s="5"/>
    </row>
    <row r="3" ht="12.75" customHeight="1">
      <c r="A3" s="4" t="s">
        <v>4</v>
      </c>
      <c r="B3" s="2"/>
      <c r="C3" s="2"/>
      <c r="D3" s="2">
        <f>16</f>
        <v>16</v>
      </c>
      <c r="E3" s="2"/>
      <c r="F3" s="2">
        <f>20+6</f>
        <v>26</v>
      </c>
      <c r="G3" s="2"/>
      <c r="H3" s="2"/>
      <c r="I3" s="2"/>
      <c r="J3" s="2"/>
      <c r="K3" s="2">
        <f>20</f>
        <v>20</v>
      </c>
      <c r="L3" s="2"/>
      <c r="M3" s="2">
        <f>12</f>
        <v>12</v>
      </c>
      <c r="N3" s="2"/>
      <c r="O3" s="2"/>
      <c r="P3" s="2"/>
      <c r="Q3" s="2"/>
      <c r="R3" s="2"/>
      <c r="S3" s="2"/>
      <c r="T3" s="2"/>
      <c r="U3" s="2"/>
      <c r="V3" s="9">
        <f>25</f>
        <v>25</v>
      </c>
      <c r="W3" s="2">
        <f t="shared" ref="W3:W5" si="1">SUM(B3:V3)</f>
        <v>99</v>
      </c>
      <c r="X3" s="2"/>
      <c r="Y3" s="4">
        <v>2.0</v>
      </c>
      <c r="Z3" s="4">
        <v>20.0</v>
      </c>
      <c r="AA3" s="5"/>
      <c r="AB3" s="5"/>
      <c r="AC3" s="5"/>
    </row>
    <row r="4" ht="12.75" customHeight="1">
      <c r="A4" s="4" t="s">
        <v>5</v>
      </c>
      <c r="B4" s="10">
        <v>3.0</v>
      </c>
      <c r="C4" s="2">
        <f>4</f>
        <v>4</v>
      </c>
      <c r="D4" s="2"/>
      <c r="E4" s="2"/>
      <c r="F4" s="2"/>
      <c r="G4" s="2">
        <f>4</f>
        <v>4</v>
      </c>
      <c r="H4" s="2"/>
      <c r="I4" s="2"/>
      <c r="J4" s="2"/>
      <c r="K4" s="2"/>
      <c r="L4" s="11">
        <f>25+6+5</f>
        <v>36</v>
      </c>
      <c r="M4" s="10">
        <v>6.0</v>
      </c>
      <c r="N4" s="10">
        <v>3.0</v>
      </c>
      <c r="O4" s="10">
        <v>3.0</v>
      </c>
      <c r="P4" s="2">
        <f>10+3</f>
        <v>13</v>
      </c>
      <c r="Q4" s="2">
        <f>2</f>
        <v>2</v>
      </c>
      <c r="R4" s="2"/>
      <c r="S4" s="2"/>
      <c r="T4" s="2"/>
      <c r="U4" s="2"/>
      <c r="V4" s="2"/>
      <c r="W4" s="2">
        <f t="shared" si="1"/>
        <v>74</v>
      </c>
      <c r="X4" s="2"/>
      <c r="Y4" s="4">
        <v>3.0</v>
      </c>
      <c r="Z4" s="4">
        <v>16.0</v>
      </c>
      <c r="AA4" s="5"/>
      <c r="AB4" s="5"/>
      <c r="AC4" s="5"/>
    </row>
    <row r="5" ht="12.75" customHeight="1">
      <c r="A5" s="12" t="s">
        <v>6</v>
      </c>
      <c r="B5" s="2"/>
      <c r="C5" s="2"/>
      <c r="D5" s="9">
        <f>25+6</f>
        <v>31</v>
      </c>
      <c r="E5" s="13">
        <f>20+10</f>
        <v>30</v>
      </c>
      <c r="F5" s="13">
        <f>16+10</f>
        <v>26</v>
      </c>
      <c r="G5" s="14">
        <v>10.0</v>
      </c>
      <c r="H5" s="10">
        <v>6.0</v>
      </c>
      <c r="I5" s="10">
        <v>3.0</v>
      </c>
      <c r="J5" s="15">
        <v>-10.0</v>
      </c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>
        <f t="shared" si="1"/>
        <v>96</v>
      </c>
      <c r="X5" s="2"/>
      <c r="Y5" s="4">
        <v>4.0</v>
      </c>
      <c r="Z5" s="4">
        <v>14.0</v>
      </c>
      <c r="AA5" s="5"/>
      <c r="AB5" s="5"/>
      <c r="AC5" s="5"/>
    </row>
    <row r="6" ht="12.75" customHeight="1">
      <c r="A6" s="4" t="s">
        <v>7</v>
      </c>
      <c r="B6" s="2"/>
      <c r="C6" s="2"/>
      <c r="D6" s="2"/>
      <c r="E6" s="2">
        <f>8</f>
        <v>8</v>
      </c>
      <c r="F6" s="2"/>
      <c r="G6" s="2">
        <f>8</f>
        <v>8</v>
      </c>
      <c r="H6" s="2">
        <f>12</f>
        <v>12</v>
      </c>
      <c r="I6" s="2"/>
      <c r="J6" s="2">
        <f>12</f>
        <v>12</v>
      </c>
      <c r="K6" s="2"/>
      <c r="L6" s="2">
        <f>10</f>
        <v>10</v>
      </c>
      <c r="M6" s="2"/>
      <c r="N6" s="2"/>
      <c r="O6" s="2">
        <f>6</f>
        <v>6</v>
      </c>
      <c r="P6" s="2">
        <f>20+5</f>
        <v>25</v>
      </c>
      <c r="Q6" s="2">
        <f>5+5</f>
        <v>10</v>
      </c>
      <c r="R6" s="2"/>
      <c r="S6" s="2">
        <f>4</f>
        <v>4</v>
      </c>
      <c r="T6" s="2"/>
      <c r="U6" s="2">
        <f>4+5</f>
        <v>9</v>
      </c>
      <c r="V6" s="10">
        <v>5.0</v>
      </c>
      <c r="W6" s="2">
        <f>SUM(B6:V6)+30</f>
        <v>139</v>
      </c>
      <c r="X6" s="2"/>
      <c r="Y6" s="4">
        <v>5.0</v>
      </c>
      <c r="Z6" s="4">
        <v>12.0</v>
      </c>
      <c r="AA6" s="5"/>
      <c r="AB6" s="5"/>
      <c r="AC6" s="5"/>
    </row>
    <row r="7" ht="12.75" customHeight="1">
      <c r="A7" s="4" t="s">
        <v>8</v>
      </c>
      <c r="B7" s="2"/>
      <c r="C7" s="2">
        <f>7</f>
        <v>7</v>
      </c>
      <c r="D7" s="2"/>
      <c r="E7" s="2">
        <f>16</f>
        <v>16</v>
      </c>
      <c r="F7" s="10">
        <v>8.0</v>
      </c>
      <c r="G7" s="2"/>
      <c r="H7" s="2"/>
      <c r="I7" s="2"/>
      <c r="J7" s="2"/>
      <c r="K7" s="2"/>
      <c r="L7" s="2">
        <f>14</f>
        <v>14</v>
      </c>
      <c r="M7" s="2"/>
      <c r="N7" s="2"/>
      <c r="O7" s="2">
        <f>2</f>
        <v>2</v>
      </c>
      <c r="P7" s="2">
        <f>16</f>
        <v>16</v>
      </c>
      <c r="Q7" s="2"/>
      <c r="R7" s="2"/>
      <c r="S7" s="2"/>
      <c r="T7" s="2"/>
      <c r="U7" s="2"/>
      <c r="V7" s="2"/>
      <c r="W7" s="2">
        <f t="shared" ref="W7:W11" si="2">SUM(B7:V7)</f>
        <v>63</v>
      </c>
      <c r="X7" s="2"/>
      <c r="Y7" s="4">
        <v>6.0</v>
      </c>
      <c r="Z7" s="4">
        <v>10.0</v>
      </c>
      <c r="AA7" s="5"/>
      <c r="AB7" s="5"/>
      <c r="AC7" s="5"/>
    </row>
    <row r="8" ht="12.75" customHeight="1">
      <c r="A8" s="4" t="s">
        <v>9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>
        <f>12</f>
        <v>12</v>
      </c>
      <c r="R8" s="2"/>
      <c r="S8" s="2"/>
      <c r="T8" s="2"/>
      <c r="U8" s="2"/>
      <c r="V8" s="2"/>
      <c r="W8" s="2">
        <f t="shared" si="2"/>
        <v>12</v>
      </c>
      <c r="X8" s="2"/>
      <c r="Y8" s="4">
        <v>7.0</v>
      </c>
      <c r="Z8" s="4">
        <v>9.0</v>
      </c>
      <c r="AA8" s="5"/>
      <c r="AB8" s="5"/>
      <c r="AC8" s="5"/>
    </row>
    <row r="9" ht="12.75" customHeight="1">
      <c r="A9" s="4" t="s">
        <v>10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>
        <f>5</f>
        <v>5</v>
      </c>
      <c r="U9" s="2"/>
      <c r="V9" s="2"/>
      <c r="W9" s="2">
        <f t="shared" si="2"/>
        <v>5</v>
      </c>
      <c r="X9" s="2"/>
      <c r="Y9" s="4">
        <v>8.0</v>
      </c>
      <c r="Z9" s="4">
        <v>8.0</v>
      </c>
      <c r="AA9" s="5"/>
      <c r="AB9" s="5"/>
      <c r="AC9" s="5"/>
    </row>
    <row r="10" ht="12.75" customHeight="1">
      <c r="A10" s="4" t="s">
        <v>11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>
        <f t="shared" si="2"/>
        <v>0</v>
      </c>
      <c r="X10" s="2"/>
      <c r="Y10" s="4">
        <v>9.0</v>
      </c>
      <c r="Z10" s="4">
        <v>7.0</v>
      </c>
      <c r="AA10" s="5"/>
      <c r="AB10" s="5"/>
      <c r="AC10" s="5"/>
    </row>
    <row r="11" ht="12.75" customHeight="1">
      <c r="A11" s="4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>
        <f t="shared" si="2"/>
        <v>0</v>
      </c>
      <c r="X11" s="2"/>
      <c r="Y11" s="4">
        <v>10.0</v>
      </c>
      <c r="Z11" s="4">
        <v>6.0</v>
      </c>
      <c r="AA11" s="5"/>
      <c r="AB11" s="5"/>
      <c r="AC11" s="5"/>
    </row>
    <row r="12" ht="12.75" customHeight="1">
      <c r="A12" s="4" t="s">
        <v>12</v>
      </c>
      <c r="B12" s="2">
        <f t="shared" ref="B12:W12" si="3">SUM(B3:B11)</f>
        <v>3</v>
      </c>
      <c r="C12" s="2">
        <f t="shared" si="3"/>
        <v>11</v>
      </c>
      <c r="D12" s="2">
        <f t="shared" si="3"/>
        <v>47</v>
      </c>
      <c r="E12" s="2">
        <f t="shared" si="3"/>
        <v>54</v>
      </c>
      <c r="F12" s="2">
        <f t="shared" si="3"/>
        <v>60</v>
      </c>
      <c r="G12" s="2">
        <f t="shared" si="3"/>
        <v>22</v>
      </c>
      <c r="H12" s="2">
        <f t="shared" si="3"/>
        <v>18</v>
      </c>
      <c r="I12" s="2">
        <f t="shared" si="3"/>
        <v>3</v>
      </c>
      <c r="J12" s="2">
        <f t="shared" si="3"/>
        <v>2</v>
      </c>
      <c r="K12" s="2">
        <f t="shared" si="3"/>
        <v>20</v>
      </c>
      <c r="L12" s="2">
        <f t="shared" si="3"/>
        <v>60</v>
      </c>
      <c r="M12" s="2">
        <f t="shared" si="3"/>
        <v>18</v>
      </c>
      <c r="N12" s="2">
        <f t="shared" si="3"/>
        <v>3</v>
      </c>
      <c r="O12" s="2">
        <f t="shared" si="3"/>
        <v>11</v>
      </c>
      <c r="P12" s="2">
        <f t="shared" si="3"/>
        <v>54</v>
      </c>
      <c r="Q12" s="2">
        <f t="shared" si="3"/>
        <v>24</v>
      </c>
      <c r="R12" s="2">
        <f t="shared" si="3"/>
        <v>0</v>
      </c>
      <c r="S12" s="2">
        <f t="shared" si="3"/>
        <v>4</v>
      </c>
      <c r="T12" s="2">
        <f t="shared" si="3"/>
        <v>5</v>
      </c>
      <c r="U12" s="2">
        <f t="shared" si="3"/>
        <v>9</v>
      </c>
      <c r="V12" s="2">
        <f t="shared" si="3"/>
        <v>30</v>
      </c>
      <c r="W12" s="2">
        <f t="shared" si="3"/>
        <v>488</v>
      </c>
      <c r="X12" s="2"/>
      <c r="Y12" s="4">
        <v>11.0</v>
      </c>
      <c r="Z12" s="4">
        <v>5.0</v>
      </c>
      <c r="AA12" s="5"/>
      <c r="AB12" s="5"/>
      <c r="AC12" s="5"/>
    </row>
    <row r="13" ht="12.75" customHeight="1">
      <c r="A13" s="4" t="s">
        <v>13</v>
      </c>
      <c r="B13" s="2">
        <f>B12</f>
        <v>3</v>
      </c>
      <c r="C13" s="2">
        <f t="shared" ref="C13:V13" si="4">B13+C12</f>
        <v>14</v>
      </c>
      <c r="D13" s="2">
        <f t="shared" si="4"/>
        <v>61</v>
      </c>
      <c r="E13" s="2">
        <f t="shared" si="4"/>
        <v>115</v>
      </c>
      <c r="F13" s="2">
        <f t="shared" si="4"/>
        <v>175</v>
      </c>
      <c r="G13" s="2">
        <f t="shared" si="4"/>
        <v>197</v>
      </c>
      <c r="H13" s="2">
        <f t="shared" si="4"/>
        <v>215</v>
      </c>
      <c r="I13" s="2">
        <f t="shared" si="4"/>
        <v>218</v>
      </c>
      <c r="J13" s="2">
        <f t="shared" si="4"/>
        <v>220</v>
      </c>
      <c r="K13" s="2">
        <f t="shared" si="4"/>
        <v>240</v>
      </c>
      <c r="L13" s="2">
        <f t="shared" si="4"/>
        <v>300</v>
      </c>
      <c r="M13" s="2">
        <f t="shared" si="4"/>
        <v>318</v>
      </c>
      <c r="N13" s="2">
        <f t="shared" si="4"/>
        <v>321</v>
      </c>
      <c r="O13" s="2">
        <f t="shared" si="4"/>
        <v>332</v>
      </c>
      <c r="P13" s="2">
        <f t="shared" si="4"/>
        <v>386</v>
      </c>
      <c r="Q13" s="2">
        <f t="shared" si="4"/>
        <v>410</v>
      </c>
      <c r="R13" s="2">
        <f t="shared" si="4"/>
        <v>410</v>
      </c>
      <c r="S13" s="2">
        <f t="shared" si="4"/>
        <v>414</v>
      </c>
      <c r="T13" s="2">
        <f t="shared" si="4"/>
        <v>419</v>
      </c>
      <c r="U13" s="2">
        <f t="shared" si="4"/>
        <v>428</v>
      </c>
      <c r="V13" s="2">
        <f t="shared" si="4"/>
        <v>458</v>
      </c>
      <c r="W13" s="2">
        <f>SUM(W3:W11)</f>
        <v>488</v>
      </c>
      <c r="X13" s="2"/>
      <c r="Y13" s="4">
        <v>12.0</v>
      </c>
      <c r="Z13" s="4">
        <v>4.0</v>
      </c>
      <c r="AA13" s="5"/>
      <c r="AB13" s="5"/>
      <c r="AC13" s="5"/>
    </row>
    <row r="14" ht="12.75" customHeight="1">
      <c r="A14" s="6" t="s">
        <v>14</v>
      </c>
      <c r="B14" s="7">
        <v>1.0</v>
      </c>
      <c r="C14" s="2">
        <v>2.0</v>
      </c>
      <c r="D14" s="2">
        <v>3.0</v>
      </c>
      <c r="E14" s="2">
        <v>4.0</v>
      </c>
      <c r="F14" s="2">
        <v>5.0</v>
      </c>
      <c r="G14" s="2">
        <v>6.0</v>
      </c>
      <c r="H14" s="2">
        <v>7.0</v>
      </c>
      <c r="I14" s="7">
        <v>8.0</v>
      </c>
      <c r="J14" s="2">
        <v>9.0</v>
      </c>
      <c r="K14" s="2">
        <v>10.0</v>
      </c>
      <c r="L14" s="2">
        <v>11.0</v>
      </c>
      <c r="M14" s="2">
        <v>12.0</v>
      </c>
      <c r="N14" s="7">
        <v>13.0</v>
      </c>
      <c r="O14" s="2">
        <v>14.0</v>
      </c>
      <c r="P14" s="2">
        <v>15.0</v>
      </c>
      <c r="Q14" s="7">
        <v>16.0</v>
      </c>
      <c r="R14" s="2">
        <v>17.0</v>
      </c>
      <c r="S14" s="2">
        <v>18.0</v>
      </c>
      <c r="T14" s="2">
        <v>19.0</v>
      </c>
      <c r="U14" s="2">
        <v>20.0</v>
      </c>
      <c r="V14" s="2">
        <v>21.0</v>
      </c>
      <c r="W14" s="2" t="s">
        <v>3</v>
      </c>
      <c r="X14" s="2"/>
      <c r="Y14" s="4">
        <v>13.0</v>
      </c>
      <c r="Z14" s="4">
        <v>3.0</v>
      </c>
      <c r="AA14" s="5"/>
      <c r="AB14" s="5"/>
      <c r="AC14" s="5"/>
    </row>
    <row r="15" ht="12.75" customHeight="1">
      <c r="A15" s="12" t="s">
        <v>15</v>
      </c>
      <c r="B15" s="2"/>
      <c r="C15" s="16">
        <v>-10.0</v>
      </c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>
        <f t="shared" ref="W15:W18" si="5">SUM(B15:V15)</f>
        <v>-10</v>
      </c>
      <c r="X15" s="2"/>
      <c r="Y15" s="4">
        <v>14.0</v>
      </c>
      <c r="Z15" s="4">
        <v>2.0</v>
      </c>
      <c r="AA15" s="5"/>
      <c r="AB15" s="5"/>
      <c r="AC15" s="5"/>
    </row>
    <row r="16" ht="12.75" customHeight="1">
      <c r="A16" s="12" t="s">
        <v>16</v>
      </c>
      <c r="B16" s="2"/>
      <c r="C16" s="2"/>
      <c r="D16" s="2"/>
      <c r="E16" s="2"/>
      <c r="F16" s="9">
        <f>25</f>
        <v>25</v>
      </c>
      <c r="G16" s="2"/>
      <c r="H16" s="2"/>
      <c r="I16" s="2"/>
      <c r="J16" s="2"/>
      <c r="K16" s="16">
        <f>-10</f>
        <v>-10</v>
      </c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>
        <f t="shared" si="5"/>
        <v>15</v>
      </c>
      <c r="X16" s="2"/>
      <c r="Y16" s="4">
        <v>15.0</v>
      </c>
      <c r="Z16" s="4">
        <v>1.0</v>
      </c>
      <c r="AA16" s="5"/>
      <c r="AB16" s="5"/>
      <c r="AC16" s="5"/>
    </row>
    <row r="17" ht="12.75" customHeight="1">
      <c r="A17" s="12" t="s">
        <v>17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>
        <f>1</f>
        <v>1</v>
      </c>
      <c r="S17" s="16">
        <f>-10</f>
        <v>-10</v>
      </c>
      <c r="T17" s="16"/>
      <c r="U17" s="16"/>
      <c r="V17" s="16"/>
      <c r="W17" s="16">
        <f t="shared" si="5"/>
        <v>-9</v>
      </c>
      <c r="X17" s="2"/>
      <c r="Y17" s="5"/>
      <c r="Z17" s="5"/>
      <c r="AA17" s="5"/>
      <c r="AB17" s="5"/>
      <c r="AC17" s="5"/>
    </row>
    <row r="18" ht="12.75" customHeight="1">
      <c r="A18" s="4" t="s">
        <v>18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>
        <f>6</f>
        <v>6</v>
      </c>
      <c r="U18" s="2"/>
      <c r="V18" s="2"/>
      <c r="W18" s="2">
        <f t="shared" si="5"/>
        <v>6</v>
      </c>
      <c r="X18" s="2"/>
      <c r="Y18" s="5"/>
      <c r="Z18" s="5"/>
      <c r="AA18" s="5"/>
      <c r="AB18" s="5"/>
      <c r="AC18" s="5"/>
    </row>
    <row r="19" ht="12.75" customHeight="1">
      <c r="A19" s="4" t="s">
        <v>19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17"/>
      <c r="Q19" s="9">
        <f>25+6</f>
        <v>31</v>
      </c>
      <c r="R19" s="10">
        <v>6.0</v>
      </c>
      <c r="S19" s="10">
        <v>6.0</v>
      </c>
      <c r="T19" s="10">
        <v>6.0</v>
      </c>
      <c r="U19" s="10">
        <v>3.0</v>
      </c>
      <c r="V19" s="10">
        <v>3.0</v>
      </c>
      <c r="W19" s="2">
        <f>SUM(B19:V19)+10</f>
        <v>65</v>
      </c>
      <c r="X19" s="2"/>
      <c r="Y19" s="18" t="s">
        <v>20</v>
      </c>
      <c r="Z19" s="19"/>
      <c r="AA19" s="19"/>
      <c r="AB19" s="18">
        <v>-10.0</v>
      </c>
      <c r="AC19" s="5"/>
    </row>
    <row r="20" ht="12.75" customHeight="1">
      <c r="A20" s="12" t="s">
        <v>21</v>
      </c>
      <c r="B20" s="10">
        <v>25.0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16">
        <f>-10</f>
        <v>-10</v>
      </c>
      <c r="P20" s="16"/>
      <c r="Q20" s="16"/>
      <c r="R20" s="16"/>
      <c r="S20" s="16"/>
      <c r="T20" s="16"/>
      <c r="U20" s="16"/>
      <c r="V20" s="16"/>
      <c r="W20" s="16">
        <f t="shared" ref="W20:W22" si="6">SUM(B20:V20)</f>
        <v>15</v>
      </c>
      <c r="X20" s="2"/>
      <c r="Y20" s="20" t="s">
        <v>22</v>
      </c>
      <c r="Z20" s="21"/>
      <c r="AA20" s="21"/>
      <c r="AB20" s="20">
        <v>-50.0</v>
      </c>
      <c r="AC20" s="22" t="s">
        <v>23</v>
      </c>
    </row>
    <row r="21" ht="12.75" customHeight="1">
      <c r="A21" s="4" t="s">
        <v>24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>
        <f t="shared" si="6"/>
        <v>0</v>
      </c>
      <c r="X21" s="2"/>
      <c r="Y21" s="23" t="s">
        <v>25</v>
      </c>
      <c r="Z21" s="24"/>
      <c r="AA21" s="24"/>
      <c r="AB21" s="24">
        <v>-200.0</v>
      </c>
      <c r="AC21" s="22" t="s">
        <v>26</v>
      </c>
    </row>
    <row r="22" ht="12.75" customHeight="1">
      <c r="A22" s="12" t="s">
        <v>27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10">
        <v>1.0</v>
      </c>
      <c r="N22" s="2"/>
      <c r="O22" s="2"/>
      <c r="P22" s="2"/>
      <c r="Q22" s="2"/>
      <c r="R22" s="2"/>
      <c r="S22" s="16">
        <f>-10</f>
        <v>-10</v>
      </c>
      <c r="T22" s="16"/>
      <c r="U22" s="16"/>
      <c r="V22" s="16"/>
      <c r="W22" s="16">
        <f t="shared" si="6"/>
        <v>-9</v>
      </c>
      <c r="X22" s="2"/>
      <c r="Y22" s="25" t="s">
        <v>28</v>
      </c>
      <c r="Z22" s="26"/>
      <c r="AA22" s="26"/>
      <c r="AB22" s="25">
        <v>-100.0</v>
      </c>
      <c r="AC22" s="5"/>
    </row>
    <row r="23" ht="12.75" customHeight="1">
      <c r="A23" s="4" t="s">
        <v>29</v>
      </c>
      <c r="B23" s="2"/>
      <c r="C23" s="27">
        <f>25+15</f>
        <v>40</v>
      </c>
      <c r="D23" s="28">
        <v>15.0</v>
      </c>
      <c r="E23" s="7">
        <f>6+15</f>
        <v>21</v>
      </c>
      <c r="F23" s="29">
        <v>10.0</v>
      </c>
      <c r="G23" s="30">
        <f>25+15</f>
        <v>40</v>
      </c>
      <c r="H23" s="7">
        <f>10+15</f>
        <v>25</v>
      </c>
      <c r="I23" s="7">
        <f>4+15</f>
        <v>19</v>
      </c>
      <c r="J23" s="13">
        <f>1+10</f>
        <v>11</v>
      </c>
      <c r="K23" s="14">
        <v>10.0</v>
      </c>
      <c r="L23" s="13">
        <f>8+10</f>
        <v>18</v>
      </c>
      <c r="M23" s="14">
        <v>10.0</v>
      </c>
      <c r="N23" s="14">
        <v>10.0</v>
      </c>
      <c r="O23" s="13">
        <f>8+10</f>
        <v>18</v>
      </c>
      <c r="P23" s="2">
        <f>9+6</f>
        <v>15</v>
      </c>
      <c r="Q23" s="10">
        <v>6.0</v>
      </c>
      <c r="R23" s="2"/>
      <c r="S23" s="2">
        <f>12+3</f>
        <v>15</v>
      </c>
      <c r="T23" s="10">
        <v>3.0</v>
      </c>
      <c r="U23" s="10">
        <v>3.0</v>
      </c>
      <c r="V23" s="10">
        <v>3.0</v>
      </c>
      <c r="W23" s="2">
        <f>SUM(B23:V23)+10</f>
        <v>302</v>
      </c>
      <c r="X23" s="2"/>
      <c r="Y23" s="31"/>
      <c r="Z23" s="32"/>
      <c r="AA23" s="32"/>
      <c r="AB23" s="31"/>
      <c r="AC23" s="5"/>
    </row>
    <row r="24" ht="12.75" customHeight="1">
      <c r="A24" s="4" t="s">
        <v>12</v>
      </c>
      <c r="B24" s="2">
        <f t="shared" ref="B24:W24" si="7">SUM(B15:B23)</f>
        <v>25</v>
      </c>
      <c r="C24" s="2">
        <f t="shared" si="7"/>
        <v>30</v>
      </c>
      <c r="D24" s="2">
        <f t="shared" si="7"/>
        <v>15</v>
      </c>
      <c r="E24" s="2">
        <f t="shared" si="7"/>
        <v>21</v>
      </c>
      <c r="F24" s="2">
        <f t="shared" si="7"/>
        <v>35</v>
      </c>
      <c r="G24" s="2">
        <f t="shared" si="7"/>
        <v>40</v>
      </c>
      <c r="H24" s="2">
        <f t="shared" si="7"/>
        <v>25</v>
      </c>
      <c r="I24" s="2">
        <f t="shared" si="7"/>
        <v>19</v>
      </c>
      <c r="J24" s="2">
        <f t="shared" si="7"/>
        <v>11</v>
      </c>
      <c r="K24" s="2">
        <f t="shared" si="7"/>
        <v>0</v>
      </c>
      <c r="L24" s="2">
        <f t="shared" si="7"/>
        <v>18</v>
      </c>
      <c r="M24" s="2">
        <f t="shared" si="7"/>
        <v>11</v>
      </c>
      <c r="N24" s="2">
        <f t="shared" si="7"/>
        <v>10</v>
      </c>
      <c r="O24" s="2">
        <f t="shared" si="7"/>
        <v>8</v>
      </c>
      <c r="P24" s="2">
        <f t="shared" si="7"/>
        <v>15</v>
      </c>
      <c r="Q24" s="2">
        <f t="shared" si="7"/>
        <v>37</v>
      </c>
      <c r="R24" s="2">
        <f t="shared" si="7"/>
        <v>7</v>
      </c>
      <c r="S24" s="2">
        <f t="shared" si="7"/>
        <v>1</v>
      </c>
      <c r="T24" s="2">
        <f t="shared" si="7"/>
        <v>15</v>
      </c>
      <c r="U24" s="2">
        <f t="shared" si="7"/>
        <v>6</v>
      </c>
      <c r="V24" s="2">
        <f t="shared" si="7"/>
        <v>6</v>
      </c>
      <c r="W24" s="2">
        <f t="shared" si="7"/>
        <v>375</v>
      </c>
      <c r="X24" s="5"/>
      <c r="Y24" s="4" t="s">
        <v>30</v>
      </c>
      <c r="Z24" s="33" t="s">
        <v>31</v>
      </c>
      <c r="AA24" s="33" t="s">
        <v>32</v>
      </c>
      <c r="AB24" s="33" t="s">
        <v>33</v>
      </c>
      <c r="AC24" s="5"/>
    </row>
    <row r="25" ht="12.75" customHeight="1">
      <c r="A25" s="4" t="s">
        <v>13</v>
      </c>
      <c r="B25" s="2">
        <f>B24</f>
        <v>25</v>
      </c>
      <c r="C25" s="2">
        <f t="shared" ref="C25:V25" si="8">B25+C24</f>
        <v>55</v>
      </c>
      <c r="D25" s="2">
        <f t="shared" si="8"/>
        <v>70</v>
      </c>
      <c r="E25" s="2">
        <f t="shared" si="8"/>
        <v>91</v>
      </c>
      <c r="F25" s="2">
        <f t="shared" si="8"/>
        <v>126</v>
      </c>
      <c r="G25" s="2">
        <f t="shared" si="8"/>
        <v>166</v>
      </c>
      <c r="H25" s="2">
        <f t="shared" si="8"/>
        <v>191</v>
      </c>
      <c r="I25" s="2">
        <f t="shared" si="8"/>
        <v>210</v>
      </c>
      <c r="J25" s="2">
        <f t="shared" si="8"/>
        <v>221</v>
      </c>
      <c r="K25" s="2">
        <f t="shared" si="8"/>
        <v>221</v>
      </c>
      <c r="L25" s="2">
        <f t="shared" si="8"/>
        <v>239</v>
      </c>
      <c r="M25" s="2">
        <f t="shared" si="8"/>
        <v>250</v>
      </c>
      <c r="N25" s="2">
        <f t="shared" si="8"/>
        <v>260</v>
      </c>
      <c r="O25" s="2">
        <f t="shared" si="8"/>
        <v>268</v>
      </c>
      <c r="P25" s="2">
        <f t="shared" si="8"/>
        <v>283</v>
      </c>
      <c r="Q25" s="2">
        <f t="shared" si="8"/>
        <v>320</v>
      </c>
      <c r="R25" s="2">
        <f t="shared" si="8"/>
        <v>327</v>
      </c>
      <c r="S25" s="2">
        <f t="shared" si="8"/>
        <v>328</v>
      </c>
      <c r="T25" s="2">
        <f t="shared" si="8"/>
        <v>343</v>
      </c>
      <c r="U25" s="2">
        <f t="shared" si="8"/>
        <v>349</v>
      </c>
      <c r="V25" s="2">
        <f t="shared" si="8"/>
        <v>355</v>
      </c>
      <c r="W25" s="2">
        <f>SUM(W15:W23)</f>
        <v>375</v>
      </c>
      <c r="X25" s="2"/>
      <c r="Y25" s="3" t="s">
        <v>34</v>
      </c>
      <c r="Z25" s="4">
        <v>15.0</v>
      </c>
      <c r="AA25" s="4">
        <v>10.0</v>
      </c>
      <c r="AB25" s="4">
        <v>5.0</v>
      </c>
      <c r="AC25" s="4" t="s">
        <v>35</v>
      </c>
    </row>
    <row r="26" ht="12.75" customHeight="1">
      <c r="A26" s="6" t="s">
        <v>36</v>
      </c>
      <c r="B26" s="2">
        <v>1.0</v>
      </c>
      <c r="C26" s="7">
        <v>2.0</v>
      </c>
      <c r="D26" s="2">
        <v>3.0</v>
      </c>
      <c r="E26" s="2">
        <v>4.0</v>
      </c>
      <c r="F26" s="2">
        <v>5.0</v>
      </c>
      <c r="G26" s="7">
        <v>6.0</v>
      </c>
      <c r="H26" s="2">
        <v>7.0</v>
      </c>
      <c r="I26" s="2">
        <v>8.0</v>
      </c>
      <c r="J26" s="7">
        <v>9.0</v>
      </c>
      <c r="K26" s="7">
        <v>10.0</v>
      </c>
      <c r="L26" s="2">
        <v>11.0</v>
      </c>
      <c r="M26" s="2">
        <v>12.0</v>
      </c>
      <c r="N26" s="2">
        <v>13.0</v>
      </c>
      <c r="O26" s="7">
        <v>14.0</v>
      </c>
      <c r="P26" s="2">
        <v>15.0</v>
      </c>
      <c r="Q26" s="2">
        <v>16.0</v>
      </c>
      <c r="R26" s="7">
        <v>17.0</v>
      </c>
      <c r="S26" s="7">
        <v>18.0</v>
      </c>
      <c r="T26" s="7">
        <v>19.0</v>
      </c>
      <c r="U26" s="7">
        <v>20.0</v>
      </c>
      <c r="V26" s="2">
        <v>21.0</v>
      </c>
      <c r="W26" s="2" t="s">
        <v>3</v>
      </c>
      <c r="X26" s="2"/>
      <c r="Y26" s="34" t="s">
        <v>37</v>
      </c>
      <c r="Z26" s="4">
        <v>10.0</v>
      </c>
      <c r="AA26" s="4">
        <v>6.0</v>
      </c>
      <c r="AB26" s="4">
        <v>3.0</v>
      </c>
      <c r="AC26" s="4" t="s">
        <v>38</v>
      </c>
    </row>
    <row r="27" ht="12.75" customHeight="1">
      <c r="A27" s="35" t="s">
        <v>39</v>
      </c>
      <c r="B27" s="2"/>
      <c r="C27" s="2">
        <f>12</f>
        <v>12</v>
      </c>
      <c r="D27" s="2"/>
      <c r="E27" s="2">
        <f>10</f>
        <v>10</v>
      </c>
      <c r="F27" s="2"/>
      <c r="G27" s="2">
        <f>10</f>
        <v>10</v>
      </c>
      <c r="H27" s="2">
        <f>4</f>
        <v>4</v>
      </c>
      <c r="I27" s="2"/>
      <c r="J27" s="2">
        <f>16+10</f>
        <v>26</v>
      </c>
      <c r="K27" s="10">
        <v>10.0</v>
      </c>
      <c r="L27" s="2">
        <f>12+10</f>
        <v>22</v>
      </c>
      <c r="M27" s="10">
        <v>10.0</v>
      </c>
      <c r="N27" s="10">
        <v>10.0</v>
      </c>
      <c r="O27" s="2">
        <f>9+10</f>
        <v>19</v>
      </c>
      <c r="P27" s="36">
        <f>25+10</f>
        <v>35</v>
      </c>
      <c r="Q27" s="2">
        <f>7+15</f>
        <v>22</v>
      </c>
      <c r="R27" s="14">
        <v>10.0</v>
      </c>
      <c r="S27" s="13">
        <f>10+10</f>
        <v>20</v>
      </c>
      <c r="T27" s="14">
        <v>10.0</v>
      </c>
      <c r="U27" s="14">
        <v>10.0</v>
      </c>
      <c r="V27" s="29">
        <v>10.0</v>
      </c>
      <c r="W27" s="37">
        <f>SUM(B27:V27)+50+30+50</f>
        <v>380</v>
      </c>
      <c r="X27" s="2"/>
      <c r="Y27" s="38" t="s">
        <v>40</v>
      </c>
      <c r="Z27" s="4">
        <v>10.0</v>
      </c>
      <c r="AA27" s="4">
        <v>6.0</v>
      </c>
      <c r="AB27" s="4">
        <v>3.0</v>
      </c>
      <c r="AC27" s="4" t="s">
        <v>41</v>
      </c>
    </row>
    <row r="28" ht="12.75" customHeight="1">
      <c r="A28" s="12" t="s">
        <v>42</v>
      </c>
      <c r="B28" s="2"/>
      <c r="C28" s="2">
        <f>9</f>
        <v>9</v>
      </c>
      <c r="D28" s="2"/>
      <c r="E28" s="2">
        <f>1</f>
        <v>1</v>
      </c>
      <c r="F28" s="10">
        <v>4.0</v>
      </c>
      <c r="G28" s="2">
        <f>9</f>
        <v>9</v>
      </c>
      <c r="H28" s="2"/>
      <c r="I28" s="2"/>
      <c r="J28" s="2">
        <f>20</f>
        <v>20</v>
      </c>
      <c r="K28" s="2"/>
      <c r="L28" s="2"/>
      <c r="M28" s="16">
        <v>-10.0</v>
      </c>
      <c r="N28" s="16"/>
      <c r="O28" s="16"/>
      <c r="P28" s="16"/>
      <c r="Q28" s="16"/>
      <c r="R28" s="16"/>
      <c r="S28" s="16"/>
      <c r="T28" s="16"/>
      <c r="U28" s="16"/>
      <c r="V28" s="16"/>
      <c r="W28" s="16">
        <f t="shared" ref="W28:W30" si="9">SUM(B28:V28)</f>
        <v>33</v>
      </c>
      <c r="X28" s="2"/>
      <c r="Y28" s="35" t="s">
        <v>43</v>
      </c>
      <c r="Z28" s="4">
        <v>10.0</v>
      </c>
      <c r="AA28" s="4">
        <v>6.0</v>
      </c>
      <c r="AB28" s="4">
        <v>3.0</v>
      </c>
      <c r="AC28" s="4" t="s">
        <v>44</v>
      </c>
    </row>
    <row r="29" ht="12.75" customHeight="1">
      <c r="A29" s="4" t="s">
        <v>45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>
        <f>14</f>
        <v>14</v>
      </c>
      <c r="O29" s="2"/>
      <c r="P29" s="2"/>
      <c r="Q29" s="2"/>
      <c r="R29" s="2"/>
      <c r="S29" s="2"/>
      <c r="T29" s="2"/>
      <c r="U29" s="2"/>
      <c r="V29" s="2"/>
      <c r="W29" s="2">
        <f t="shared" si="9"/>
        <v>14</v>
      </c>
      <c r="X29" s="2"/>
      <c r="Y29" s="39" t="s">
        <v>46</v>
      </c>
      <c r="Z29" s="40">
        <v>5.0</v>
      </c>
      <c r="AA29" s="5"/>
      <c r="AB29" s="5"/>
      <c r="AC29" s="4"/>
    </row>
    <row r="30" ht="12.75" customHeight="1">
      <c r="A30" s="4" t="s">
        <v>47</v>
      </c>
      <c r="B30" s="2"/>
      <c r="C30" s="2"/>
      <c r="D30" s="10">
        <v>1.0</v>
      </c>
      <c r="E30" s="2"/>
      <c r="F30" s="2"/>
      <c r="G30" s="41">
        <v>5.0</v>
      </c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>
        <f t="shared" si="9"/>
        <v>6</v>
      </c>
      <c r="X30" s="2"/>
      <c r="Y30" s="42" t="s">
        <v>48</v>
      </c>
      <c r="Z30" s="33" t="s">
        <v>31</v>
      </c>
      <c r="AA30" s="33" t="s">
        <v>32</v>
      </c>
      <c r="AB30" s="33" t="s">
        <v>33</v>
      </c>
      <c r="AC30" s="5"/>
    </row>
    <row r="31" ht="12.75" customHeight="1">
      <c r="A31" s="43" t="s">
        <v>49</v>
      </c>
      <c r="B31" s="2"/>
      <c r="C31" s="2">
        <f>20+10</f>
        <v>30</v>
      </c>
      <c r="D31" s="10">
        <v>10.0</v>
      </c>
      <c r="E31" s="2">
        <f>3+10</f>
        <v>13</v>
      </c>
      <c r="F31" s="7">
        <f>1+15</f>
        <v>16</v>
      </c>
      <c r="G31" s="2">
        <f>16+10</f>
        <v>26</v>
      </c>
      <c r="H31" s="2">
        <f>2+10</f>
        <v>12</v>
      </c>
      <c r="I31" s="10">
        <v>10.0</v>
      </c>
      <c r="J31" s="44">
        <f>25+15</f>
        <v>40</v>
      </c>
      <c r="K31" s="28">
        <v>15.0</v>
      </c>
      <c r="L31" s="37">
        <f>7+10</f>
        <v>17</v>
      </c>
      <c r="M31" s="29">
        <v>10.0</v>
      </c>
      <c r="N31" s="29">
        <v>10.0</v>
      </c>
      <c r="O31" s="2">
        <f>1+10</f>
        <v>11</v>
      </c>
      <c r="P31" s="2">
        <f>4+3</f>
        <v>7</v>
      </c>
      <c r="Q31" s="10">
        <v>3.0</v>
      </c>
      <c r="R31" s="44">
        <f>25+15+5</f>
        <v>45</v>
      </c>
      <c r="S31" s="7">
        <f>1+15</f>
        <v>16</v>
      </c>
      <c r="T31" s="28">
        <v>15.0</v>
      </c>
      <c r="U31" s="10">
        <v>3.0</v>
      </c>
      <c r="V31" s="10">
        <v>3.0</v>
      </c>
      <c r="W31" s="2">
        <f>SUM(B31:V31)+10</f>
        <v>322</v>
      </c>
      <c r="X31" s="2"/>
      <c r="Y31" s="3" t="s">
        <v>34</v>
      </c>
      <c r="Z31" s="4">
        <v>100.0</v>
      </c>
      <c r="AA31" s="4">
        <v>50.0</v>
      </c>
      <c r="AB31" s="4">
        <v>30.0</v>
      </c>
      <c r="AC31" s="5"/>
    </row>
    <row r="32" ht="12.75" customHeight="1">
      <c r="A32" s="4" t="s">
        <v>50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>
        <f t="shared" ref="W32:W35" si="10">SUM(B32:V32)</f>
        <v>0</v>
      </c>
      <c r="X32" s="2"/>
      <c r="Y32" s="34" t="s">
        <v>37</v>
      </c>
      <c r="Z32" s="4">
        <v>50.0</v>
      </c>
      <c r="AA32" s="4">
        <v>30.0</v>
      </c>
      <c r="AB32" s="4">
        <v>10.0</v>
      </c>
      <c r="AC32" s="5"/>
    </row>
    <row r="33" ht="12.75" customHeight="1">
      <c r="A33" s="4" t="s">
        <v>51</v>
      </c>
      <c r="B33" s="2"/>
      <c r="C33" s="2"/>
      <c r="D33" s="2"/>
      <c r="E33" s="2"/>
      <c r="F33" s="2">
        <f>12</f>
        <v>12</v>
      </c>
      <c r="G33" s="2"/>
      <c r="H33" s="2"/>
      <c r="I33" s="10">
        <v>7.0</v>
      </c>
      <c r="J33" s="2"/>
      <c r="K33" s="2">
        <f>16</f>
        <v>16</v>
      </c>
      <c r="L33" s="2"/>
      <c r="M33" s="2">
        <f>7</f>
        <v>7</v>
      </c>
      <c r="N33" s="2">
        <f>12</f>
        <v>12</v>
      </c>
      <c r="O33" s="2">
        <f>16</f>
        <v>16</v>
      </c>
      <c r="P33" s="2"/>
      <c r="Q33" s="2"/>
      <c r="R33" s="2"/>
      <c r="S33" s="2"/>
      <c r="T33" s="2"/>
      <c r="U33" s="2"/>
      <c r="V33" s="2">
        <f>4</f>
        <v>4</v>
      </c>
      <c r="W33" s="2">
        <f t="shared" si="10"/>
        <v>74</v>
      </c>
      <c r="X33" s="2"/>
      <c r="Y33" s="38" t="s">
        <v>40</v>
      </c>
      <c r="Z33" s="4">
        <v>50.0</v>
      </c>
      <c r="AA33" s="4">
        <v>30.0</v>
      </c>
      <c r="AB33" s="4">
        <v>10.0</v>
      </c>
      <c r="AC33" s="5"/>
    </row>
    <row r="34" ht="12.75" customHeight="1">
      <c r="A34" s="4" t="s">
        <v>52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>
        <f>2</f>
        <v>2</v>
      </c>
      <c r="Q34" s="2"/>
      <c r="R34" s="2"/>
      <c r="S34" s="2"/>
      <c r="T34" s="2"/>
      <c r="U34" s="2">
        <f>8</f>
        <v>8</v>
      </c>
      <c r="V34" s="2"/>
      <c r="W34" s="2">
        <f t="shared" si="10"/>
        <v>10</v>
      </c>
      <c r="X34" s="2"/>
      <c r="Y34" s="35" t="s">
        <v>43</v>
      </c>
      <c r="Z34" s="4">
        <v>50.0</v>
      </c>
      <c r="AA34" s="4">
        <v>30.0</v>
      </c>
      <c r="AB34" s="4">
        <v>10.0</v>
      </c>
      <c r="AC34" s="5"/>
    </row>
    <row r="35" ht="12.75" customHeight="1">
      <c r="A35" s="4" t="s">
        <v>53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>
        <f t="shared" si="10"/>
        <v>0</v>
      </c>
      <c r="X35" s="2"/>
      <c r="Y35" s="45"/>
      <c r="Z35" s="4"/>
      <c r="AA35" s="5"/>
      <c r="AB35" s="5"/>
      <c r="AC35" s="5"/>
    </row>
    <row r="36" ht="12.75" customHeight="1">
      <c r="A36" s="4" t="s">
        <v>12</v>
      </c>
      <c r="B36" s="2">
        <f t="shared" ref="B36:W36" si="11">SUM(B27:B35)</f>
        <v>0</v>
      </c>
      <c r="C36" s="2">
        <f t="shared" si="11"/>
        <v>51</v>
      </c>
      <c r="D36" s="2">
        <f t="shared" si="11"/>
        <v>11</v>
      </c>
      <c r="E36" s="2">
        <f t="shared" si="11"/>
        <v>24</v>
      </c>
      <c r="F36" s="2">
        <f t="shared" si="11"/>
        <v>32</v>
      </c>
      <c r="G36" s="2">
        <f t="shared" si="11"/>
        <v>50</v>
      </c>
      <c r="H36" s="2">
        <f t="shared" si="11"/>
        <v>16</v>
      </c>
      <c r="I36" s="2">
        <f t="shared" si="11"/>
        <v>17</v>
      </c>
      <c r="J36" s="2">
        <f t="shared" si="11"/>
        <v>86</v>
      </c>
      <c r="K36" s="2">
        <f t="shared" si="11"/>
        <v>41</v>
      </c>
      <c r="L36" s="2">
        <f t="shared" si="11"/>
        <v>39</v>
      </c>
      <c r="M36" s="2">
        <f t="shared" si="11"/>
        <v>17</v>
      </c>
      <c r="N36" s="2">
        <f t="shared" si="11"/>
        <v>46</v>
      </c>
      <c r="O36" s="2">
        <f t="shared" si="11"/>
        <v>46</v>
      </c>
      <c r="P36" s="2">
        <f t="shared" si="11"/>
        <v>44</v>
      </c>
      <c r="Q36" s="2">
        <f t="shared" si="11"/>
        <v>25</v>
      </c>
      <c r="R36" s="2">
        <f t="shared" si="11"/>
        <v>55</v>
      </c>
      <c r="S36" s="2">
        <f t="shared" si="11"/>
        <v>36</v>
      </c>
      <c r="T36" s="2">
        <f t="shared" si="11"/>
        <v>25</v>
      </c>
      <c r="U36" s="2">
        <f t="shared" si="11"/>
        <v>21</v>
      </c>
      <c r="V36" s="2">
        <f t="shared" si="11"/>
        <v>17</v>
      </c>
      <c r="W36" s="2">
        <f t="shared" si="11"/>
        <v>839</v>
      </c>
      <c r="X36" s="2"/>
      <c r="Y36" s="42"/>
      <c r="Z36" s="33"/>
      <c r="AA36" s="33"/>
      <c r="AB36" s="33"/>
      <c r="AC36" s="5"/>
    </row>
    <row r="37" ht="12.75" customHeight="1">
      <c r="A37" s="4" t="s">
        <v>13</v>
      </c>
      <c r="B37" s="2">
        <f>B36</f>
        <v>0</v>
      </c>
      <c r="C37" s="2">
        <f t="shared" ref="C37:V37" si="12">B37+C36</f>
        <v>51</v>
      </c>
      <c r="D37" s="2">
        <f t="shared" si="12"/>
        <v>62</v>
      </c>
      <c r="E37" s="2">
        <f t="shared" si="12"/>
        <v>86</v>
      </c>
      <c r="F37" s="2">
        <f t="shared" si="12"/>
        <v>118</v>
      </c>
      <c r="G37" s="2">
        <f t="shared" si="12"/>
        <v>168</v>
      </c>
      <c r="H37" s="2">
        <f t="shared" si="12"/>
        <v>184</v>
      </c>
      <c r="I37" s="2">
        <f t="shared" si="12"/>
        <v>201</v>
      </c>
      <c r="J37" s="2">
        <f t="shared" si="12"/>
        <v>287</v>
      </c>
      <c r="K37" s="2">
        <f t="shared" si="12"/>
        <v>328</v>
      </c>
      <c r="L37" s="2">
        <f t="shared" si="12"/>
        <v>367</v>
      </c>
      <c r="M37" s="2">
        <f t="shared" si="12"/>
        <v>384</v>
      </c>
      <c r="N37" s="2">
        <f t="shared" si="12"/>
        <v>430</v>
      </c>
      <c r="O37" s="2">
        <f t="shared" si="12"/>
        <v>476</v>
      </c>
      <c r="P37" s="2">
        <f t="shared" si="12"/>
        <v>520</v>
      </c>
      <c r="Q37" s="2">
        <f t="shared" si="12"/>
        <v>545</v>
      </c>
      <c r="R37" s="2">
        <f t="shared" si="12"/>
        <v>600</v>
      </c>
      <c r="S37" s="2">
        <f t="shared" si="12"/>
        <v>636</v>
      </c>
      <c r="T37" s="2">
        <f t="shared" si="12"/>
        <v>661</v>
      </c>
      <c r="U37" s="2">
        <f t="shared" si="12"/>
        <v>682</v>
      </c>
      <c r="V37" s="2">
        <f t="shared" si="12"/>
        <v>699</v>
      </c>
      <c r="W37" s="2">
        <f>SUM(W27:W35)</f>
        <v>839</v>
      </c>
      <c r="X37" s="2"/>
      <c r="Y37" s="46"/>
      <c r="Z37" s="4"/>
      <c r="AA37" s="4"/>
      <c r="AB37" s="4"/>
      <c r="AC37" s="5"/>
    </row>
    <row r="38" ht="12.75" customHeight="1">
      <c r="A38" s="3" t="s">
        <v>54</v>
      </c>
      <c r="B38" s="2">
        <v>1.0</v>
      </c>
      <c r="C38" s="2">
        <v>2.0</v>
      </c>
      <c r="D38" s="2">
        <v>3.0</v>
      </c>
      <c r="E38" s="2">
        <v>4.0</v>
      </c>
      <c r="F38" s="2">
        <v>5.0</v>
      </c>
      <c r="G38" s="2">
        <v>6.0</v>
      </c>
      <c r="H38" s="2">
        <v>7.0</v>
      </c>
      <c r="I38" s="2">
        <v>8.0</v>
      </c>
      <c r="J38" s="2">
        <v>9.0</v>
      </c>
      <c r="K38" s="2">
        <v>10.0</v>
      </c>
      <c r="L38" s="2">
        <v>11.0</v>
      </c>
      <c r="M38" s="2">
        <v>12.0</v>
      </c>
      <c r="N38" s="2">
        <v>13.0</v>
      </c>
      <c r="O38" s="2">
        <v>14.0</v>
      </c>
      <c r="P38" s="2">
        <v>15.0</v>
      </c>
      <c r="Q38" s="2">
        <v>16.0</v>
      </c>
      <c r="R38" s="2">
        <v>17.0</v>
      </c>
      <c r="S38" s="2">
        <v>18.0</v>
      </c>
      <c r="T38" s="2">
        <v>19.0</v>
      </c>
      <c r="U38" s="2">
        <v>20.0</v>
      </c>
      <c r="V38" s="2">
        <v>21.0</v>
      </c>
      <c r="W38" s="2" t="s">
        <v>3</v>
      </c>
      <c r="X38" s="2"/>
      <c r="Y38" s="47"/>
      <c r="Z38" s="4"/>
      <c r="AA38" s="4"/>
      <c r="AB38" s="4"/>
      <c r="AC38" s="5"/>
    </row>
    <row r="39" ht="12.75" customHeight="1">
      <c r="A39" s="4" t="s">
        <v>55</v>
      </c>
      <c r="B39" s="2"/>
      <c r="C39" s="2"/>
      <c r="D39" s="2"/>
      <c r="E39" s="2">
        <f>2</f>
        <v>2</v>
      </c>
      <c r="F39" s="10">
        <v>9.0</v>
      </c>
      <c r="G39" s="2">
        <f>2</f>
        <v>2</v>
      </c>
      <c r="H39" s="2">
        <f>3</f>
        <v>3</v>
      </c>
      <c r="I39" s="2"/>
      <c r="J39" s="2">
        <f>7</f>
        <v>7</v>
      </c>
      <c r="K39" s="2"/>
      <c r="L39" s="2"/>
      <c r="M39" s="2"/>
      <c r="N39" s="2"/>
      <c r="O39" s="2">
        <f>5</f>
        <v>5</v>
      </c>
      <c r="P39" s="2">
        <f>6</f>
        <v>6</v>
      </c>
      <c r="Q39" s="2"/>
      <c r="R39" s="2"/>
      <c r="S39" s="2">
        <f>6</f>
        <v>6</v>
      </c>
      <c r="T39" s="2"/>
      <c r="U39" s="2"/>
      <c r="V39" s="2"/>
      <c r="W39" s="2">
        <f t="shared" ref="W39:W47" si="13">SUM(B39:V39)</f>
        <v>40</v>
      </c>
      <c r="X39" s="2"/>
      <c r="Y39" s="6"/>
      <c r="Z39" s="4"/>
      <c r="AA39" s="4"/>
      <c r="AB39" s="4"/>
      <c r="AC39" s="5"/>
    </row>
    <row r="40" ht="12.75" customHeight="1">
      <c r="A40" s="12" t="s">
        <v>56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16">
        <f>-10</f>
        <v>-10</v>
      </c>
      <c r="T40" s="16"/>
      <c r="U40" s="16"/>
      <c r="V40" s="16"/>
      <c r="W40" s="16">
        <f t="shared" si="13"/>
        <v>-10</v>
      </c>
      <c r="X40" s="2"/>
      <c r="Y40" s="48"/>
      <c r="Z40" s="4"/>
      <c r="AA40" s="4"/>
      <c r="AB40" s="4"/>
      <c r="AC40" s="5"/>
    </row>
    <row r="41" ht="12.75" customHeight="1">
      <c r="A41" s="4" t="s">
        <v>57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>
        <f>8</f>
        <v>8</v>
      </c>
      <c r="U41" s="2"/>
      <c r="V41" s="2"/>
      <c r="W41" s="2">
        <f t="shared" si="13"/>
        <v>8</v>
      </c>
      <c r="X41" s="2"/>
      <c r="Y41" s="45"/>
      <c r="Z41" s="4"/>
      <c r="AA41" s="5"/>
      <c r="AB41" s="5"/>
      <c r="AC41" s="5"/>
    </row>
    <row r="42" ht="12.75" customHeight="1">
      <c r="A42" s="4" t="s">
        <v>58</v>
      </c>
      <c r="B42" s="2"/>
      <c r="C42" s="2">
        <f>10</f>
        <v>10</v>
      </c>
      <c r="D42" s="2"/>
      <c r="E42" s="2">
        <f>7</f>
        <v>7</v>
      </c>
      <c r="F42" s="2"/>
      <c r="G42" s="2">
        <f>7</f>
        <v>7</v>
      </c>
      <c r="H42" s="2">
        <f>8</f>
        <v>8</v>
      </c>
      <c r="I42" s="2"/>
      <c r="J42" s="2">
        <f>10</f>
        <v>10</v>
      </c>
      <c r="K42" s="2"/>
      <c r="L42" s="2">
        <f>2</f>
        <v>2</v>
      </c>
      <c r="M42" s="2"/>
      <c r="N42" s="2"/>
      <c r="O42" s="2">
        <f>10</f>
        <v>10</v>
      </c>
      <c r="P42" s="2">
        <f>14</f>
        <v>14</v>
      </c>
      <c r="Q42" s="2">
        <f>4</f>
        <v>4</v>
      </c>
      <c r="R42" s="10">
        <v>10.0</v>
      </c>
      <c r="S42" s="2"/>
      <c r="T42" s="2"/>
      <c r="U42" s="2">
        <f>2</f>
        <v>2</v>
      </c>
      <c r="V42" s="2"/>
      <c r="W42" s="2">
        <f t="shared" si="13"/>
        <v>84</v>
      </c>
      <c r="X42" s="2"/>
      <c r="Y42" s="5"/>
      <c r="Z42" s="5"/>
      <c r="AA42" s="5"/>
      <c r="AB42" s="5"/>
      <c r="AC42" s="5"/>
    </row>
    <row r="43" ht="12.75" customHeight="1">
      <c r="A43" s="12" t="s">
        <v>59</v>
      </c>
      <c r="B43" s="2"/>
      <c r="C43" s="2"/>
      <c r="D43" s="16">
        <f>-10</f>
        <v>-10</v>
      </c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>
        <f t="shared" si="13"/>
        <v>-10</v>
      </c>
      <c r="X43" s="2"/>
      <c r="Y43" s="42"/>
      <c r="Z43" s="1"/>
      <c r="AA43" s="5"/>
      <c r="AB43" s="5"/>
      <c r="AC43" s="5"/>
    </row>
    <row r="44" ht="12.75" customHeight="1">
      <c r="A44" s="4" t="s">
        <v>60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>
        <f>3</f>
        <v>3</v>
      </c>
      <c r="V44" s="2"/>
      <c r="W44" s="2">
        <f t="shared" si="13"/>
        <v>3</v>
      </c>
      <c r="X44" s="2"/>
      <c r="Y44" s="42"/>
      <c r="Z44" s="1"/>
      <c r="AA44" s="5"/>
      <c r="AB44" s="5"/>
      <c r="AC44" s="5"/>
    </row>
    <row r="45" ht="12.75" customHeight="1">
      <c r="A45" s="4" t="s">
        <v>61</v>
      </c>
      <c r="B45" s="2"/>
      <c r="C45" s="2"/>
      <c r="D45" s="2"/>
      <c r="E45" s="2">
        <f>4</f>
        <v>4</v>
      </c>
      <c r="F45" s="2"/>
      <c r="G45" s="2">
        <f>3</f>
        <v>3</v>
      </c>
      <c r="H45" s="2"/>
      <c r="I45" s="2"/>
      <c r="J45" s="10">
        <v>5.0</v>
      </c>
      <c r="K45" s="2"/>
      <c r="L45" s="2"/>
      <c r="M45" s="2"/>
      <c r="N45" s="2"/>
      <c r="O45" s="2"/>
      <c r="P45" s="2"/>
      <c r="Q45" s="2"/>
      <c r="R45" s="2"/>
      <c r="S45" s="2"/>
      <c r="T45" s="2"/>
      <c r="U45" s="2">
        <f>9</f>
        <v>9</v>
      </c>
      <c r="V45" s="2"/>
      <c r="W45" s="2">
        <f t="shared" si="13"/>
        <v>21</v>
      </c>
      <c r="X45" s="2"/>
      <c r="Y45" s="42"/>
      <c r="Z45" s="1"/>
      <c r="AA45" s="5"/>
      <c r="AB45" s="5"/>
      <c r="AC45" s="5"/>
    </row>
    <row r="46" ht="12.75" customHeight="1">
      <c r="A46" s="4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>
        <f t="shared" si="13"/>
        <v>0</v>
      </c>
      <c r="X46" s="2"/>
      <c r="Y46" s="42"/>
      <c r="Z46" s="1"/>
      <c r="AA46" s="5"/>
      <c r="AB46" s="5"/>
      <c r="AC46" s="5"/>
    </row>
    <row r="47" ht="12.75" customHeight="1">
      <c r="A47" s="4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>
        <f t="shared" si="13"/>
        <v>0</v>
      </c>
      <c r="X47" s="2"/>
      <c r="Y47" s="42"/>
      <c r="Z47" s="1"/>
      <c r="AA47" s="5"/>
      <c r="AB47" s="5"/>
      <c r="AC47" s="5"/>
    </row>
    <row r="48" ht="12.75" customHeight="1">
      <c r="A48" s="4" t="s">
        <v>12</v>
      </c>
      <c r="B48" s="2">
        <f t="shared" ref="B48:W48" si="14">SUM(B39:B47)</f>
        <v>0</v>
      </c>
      <c r="C48" s="2">
        <f t="shared" si="14"/>
        <v>10</v>
      </c>
      <c r="D48" s="2">
        <f t="shared" si="14"/>
        <v>-10</v>
      </c>
      <c r="E48" s="2">
        <f t="shared" si="14"/>
        <v>13</v>
      </c>
      <c r="F48" s="2">
        <f t="shared" si="14"/>
        <v>9</v>
      </c>
      <c r="G48" s="2">
        <f t="shared" si="14"/>
        <v>12</v>
      </c>
      <c r="H48" s="2">
        <f t="shared" si="14"/>
        <v>11</v>
      </c>
      <c r="I48" s="2">
        <f t="shared" si="14"/>
        <v>0</v>
      </c>
      <c r="J48" s="2">
        <f t="shared" si="14"/>
        <v>22</v>
      </c>
      <c r="K48" s="2">
        <f t="shared" si="14"/>
        <v>0</v>
      </c>
      <c r="L48" s="2">
        <f t="shared" si="14"/>
        <v>2</v>
      </c>
      <c r="M48" s="2">
        <f t="shared" si="14"/>
        <v>0</v>
      </c>
      <c r="N48" s="2">
        <f t="shared" si="14"/>
        <v>0</v>
      </c>
      <c r="O48" s="2">
        <f t="shared" si="14"/>
        <v>15</v>
      </c>
      <c r="P48" s="2">
        <f t="shared" si="14"/>
        <v>20</v>
      </c>
      <c r="Q48" s="2">
        <f t="shared" si="14"/>
        <v>4</v>
      </c>
      <c r="R48" s="2">
        <f t="shared" si="14"/>
        <v>10</v>
      </c>
      <c r="S48" s="2">
        <f t="shared" si="14"/>
        <v>-4</v>
      </c>
      <c r="T48" s="2">
        <f t="shared" si="14"/>
        <v>8</v>
      </c>
      <c r="U48" s="2">
        <f t="shared" si="14"/>
        <v>14</v>
      </c>
      <c r="V48" s="2">
        <f t="shared" si="14"/>
        <v>0</v>
      </c>
      <c r="W48" s="2">
        <f t="shared" si="14"/>
        <v>136</v>
      </c>
      <c r="X48" s="2"/>
      <c r="Y48" s="42"/>
      <c r="Z48" s="1"/>
      <c r="AA48" s="5"/>
      <c r="AB48" s="5"/>
      <c r="AC48" s="5"/>
    </row>
    <row r="49" ht="12.75" customHeight="1">
      <c r="A49" s="4" t="s">
        <v>13</v>
      </c>
      <c r="B49" s="2">
        <f>B48</f>
        <v>0</v>
      </c>
      <c r="C49" s="2">
        <f t="shared" ref="C49:V49" si="15">B49+C48</f>
        <v>10</v>
      </c>
      <c r="D49" s="2">
        <f t="shared" si="15"/>
        <v>0</v>
      </c>
      <c r="E49" s="2">
        <f t="shared" si="15"/>
        <v>13</v>
      </c>
      <c r="F49" s="2">
        <f t="shared" si="15"/>
        <v>22</v>
      </c>
      <c r="G49" s="2">
        <f t="shared" si="15"/>
        <v>34</v>
      </c>
      <c r="H49" s="2">
        <f t="shared" si="15"/>
        <v>45</v>
      </c>
      <c r="I49" s="2">
        <f t="shared" si="15"/>
        <v>45</v>
      </c>
      <c r="J49" s="2">
        <f t="shared" si="15"/>
        <v>67</v>
      </c>
      <c r="K49" s="2">
        <f t="shared" si="15"/>
        <v>67</v>
      </c>
      <c r="L49" s="2">
        <f t="shared" si="15"/>
        <v>69</v>
      </c>
      <c r="M49" s="2">
        <f t="shared" si="15"/>
        <v>69</v>
      </c>
      <c r="N49" s="2">
        <f t="shared" si="15"/>
        <v>69</v>
      </c>
      <c r="O49" s="2">
        <f t="shared" si="15"/>
        <v>84</v>
      </c>
      <c r="P49" s="2">
        <f t="shared" si="15"/>
        <v>104</v>
      </c>
      <c r="Q49" s="2">
        <f t="shared" si="15"/>
        <v>108</v>
      </c>
      <c r="R49" s="2">
        <f t="shared" si="15"/>
        <v>118</v>
      </c>
      <c r="S49" s="2">
        <f t="shared" si="15"/>
        <v>114</v>
      </c>
      <c r="T49" s="2">
        <f t="shared" si="15"/>
        <v>122</v>
      </c>
      <c r="U49" s="2">
        <f t="shared" si="15"/>
        <v>136</v>
      </c>
      <c r="V49" s="2">
        <f t="shared" si="15"/>
        <v>136</v>
      </c>
      <c r="W49" s="2">
        <f>SUM(W39:W47)</f>
        <v>136</v>
      </c>
      <c r="X49" s="2"/>
      <c r="Y49" s="42"/>
      <c r="Z49" s="1"/>
      <c r="AA49" s="5"/>
      <c r="AB49" s="5"/>
      <c r="AC49" s="5"/>
    </row>
    <row r="50" ht="12.75" customHeight="1">
      <c r="A50" s="6" t="s">
        <v>62</v>
      </c>
      <c r="B50" s="2">
        <v>1.0</v>
      </c>
      <c r="C50" s="2">
        <v>2.0</v>
      </c>
      <c r="D50" s="2">
        <v>3.0</v>
      </c>
      <c r="E50" s="2">
        <v>4.0</v>
      </c>
      <c r="F50" s="2">
        <v>5.0</v>
      </c>
      <c r="G50" s="2">
        <v>6.0</v>
      </c>
      <c r="H50" s="7">
        <v>7.0</v>
      </c>
      <c r="I50" s="2">
        <v>8.0</v>
      </c>
      <c r="J50" s="2">
        <v>9.0</v>
      </c>
      <c r="K50" s="2">
        <v>10.0</v>
      </c>
      <c r="L50" s="2">
        <v>11.0</v>
      </c>
      <c r="M50" s="2">
        <v>12.0</v>
      </c>
      <c r="N50" s="2">
        <v>13.0</v>
      </c>
      <c r="O50" s="2">
        <v>14.0</v>
      </c>
      <c r="P50" s="2">
        <v>15.0</v>
      </c>
      <c r="Q50" s="2">
        <v>16.0</v>
      </c>
      <c r="R50" s="2">
        <v>17.0</v>
      </c>
      <c r="S50" s="2">
        <v>18.0</v>
      </c>
      <c r="T50" s="2">
        <v>19.0</v>
      </c>
      <c r="U50" s="2">
        <v>20.0</v>
      </c>
      <c r="V50" s="2">
        <v>21.0</v>
      </c>
      <c r="W50" s="2" t="s">
        <v>3</v>
      </c>
      <c r="X50" s="2"/>
      <c r="Y50" s="42"/>
      <c r="Z50" s="1"/>
      <c r="AA50" s="5"/>
      <c r="AB50" s="5"/>
      <c r="AC50" s="5"/>
    </row>
    <row r="51" ht="12.75" customHeight="1">
      <c r="A51" s="6" t="s">
        <v>63</v>
      </c>
      <c r="B51" s="2"/>
      <c r="C51" s="2">
        <f>6</f>
        <v>6</v>
      </c>
      <c r="D51" s="2"/>
      <c r="E51" s="2"/>
      <c r="F51" s="2"/>
      <c r="G51" s="2">
        <f>5</f>
        <v>5</v>
      </c>
      <c r="H51" s="2">
        <f>16</f>
        <v>16</v>
      </c>
      <c r="I51" s="2"/>
      <c r="J51" s="2">
        <f>14</f>
        <v>14</v>
      </c>
      <c r="K51" s="2"/>
      <c r="L51" s="7">
        <f>20+15</f>
        <v>35</v>
      </c>
      <c r="M51" s="28">
        <v>15.0</v>
      </c>
      <c r="N51" s="28">
        <v>15.0</v>
      </c>
      <c r="O51" s="7">
        <f>7+15</f>
        <v>22</v>
      </c>
      <c r="P51" s="7">
        <f>12+15</f>
        <v>27</v>
      </c>
      <c r="Q51" s="2">
        <f t="shared" ref="Q51:R51" si="16">6+10</f>
        <v>16</v>
      </c>
      <c r="R51" s="2">
        <f t="shared" si="16"/>
        <v>16</v>
      </c>
      <c r="S51" s="2">
        <f>5+10</f>
        <v>15</v>
      </c>
      <c r="T51" s="10">
        <v>10.0</v>
      </c>
      <c r="U51" s="28">
        <v>15.0</v>
      </c>
      <c r="V51" s="28">
        <v>15.0</v>
      </c>
      <c r="W51" s="7">
        <f>SUM(B51:V51)+100+30</f>
        <v>372</v>
      </c>
      <c r="X51" s="2"/>
      <c r="Y51" s="42"/>
      <c r="Z51" s="1"/>
      <c r="AA51" s="5"/>
      <c r="AB51" s="5"/>
      <c r="AC51" s="5"/>
    </row>
    <row r="52" ht="12.75" customHeight="1">
      <c r="A52" s="49" t="s">
        <v>64</v>
      </c>
      <c r="B52" s="10">
        <v>7.0</v>
      </c>
      <c r="C52" s="2">
        <f>8</f>
        <v>8</v>
      </c>
      <c r="D52" s="2"/>
      <c r="E52" s="9">
        <f>25+6</f>
        <v>31</v>
      </c>
      <c r="F52" s="10">
        <v>3.0</v>
      </c>
      <c r="G52" s="2">
        <f>12+3</f>
        <v>15</v>
      </c>
      <c r="H52" s="2">
        <f>9+3</f>
        <v>12</v>
      </c>
      <c r="I52" s="2">
        <f>5+6</f>
        <v>11</v>
      </c>
      <c r="J52" s="2">
        <f>9+6</f>
        <v>15</v>
      </c>
      <c r="K52" s="10">
        <v>6.0</v>
      </c>
      <c r="L52" s="2">
        <f>4+3</f>
        <v>7</v>
      </c>
      <c r="M52" s="10">
        <v>3.0</v>
      </c>
      <c r="N52" s="10">
        <v>3.0</v>
      </c>
      <c r="O52" s="2">
        <f>3+6</f>
        <v>9</v>
      </c>
      <c r="P52" s="2">
        <f>7+3</f>
        <v>10</v>
      </c>
      <c r="Q52" s="2"/>
      <c r="R52" s="2">
        <f>16+3</f>
        <v>19</v>
      </c>
      <c r="S52" s="2">
        <f>14+6</f>
        <v>20</v>
      </c>
      <c r="T52" s="10">
        <v>6.0</v>
      </c>
      <c r="U52" s="10">
        <v>6.0</v>
      </c>
      <c r="V52" s="14">
        <v>10.0</v>
      </c>
      <c r="W52" s="13">
        <f>SUM(B52:V52)+50</f>
        <v>251</v>
      </c>
      <c r="X52" s="2"/>
      <c r="Y52" s="42"/>
      <c r="Z52" s="1"/>
      <c r="AA52" s="5"/>
      <c r="AB52" s="5"/>
      <c r="AC52" s="5"/>
    </row>
    <row r="53" ht="12.75" customHeight="1">
      <c r="A53" s="4"/>
      <c r="B53" s="50">
        <v>-10.0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>
        <f t="shared" ref="W53:W59" si="17">SUM(B53:V53)</f>
        <v>-10</v>
      </c>
      <c r="X53" s="2"/>
      <c r="Y53" s="42"/>
      <c r="Z53" s="1"/>
      <c r="AA53" s="5"/>
      <c r="AB53" s="5"/>
      <c r="AC53" s="5"/>
    </row>
    <row r="54" ht="12.75" customHeight="1">
      <c r="A54" s="4"/>
      <c r="B54" s="50">
        <v>-10.0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>
        <f t="shared" si="17"/>
        <v>-10</v>
      </c>
      <c r="X54" s="2"/>
      <c r="Y54" s="2"/>
      <c r="Z54" s="1"/>
      <c r="AA54" s="5"/>
      <c r="AB54" s="5"/>
      <c r="AC54" s="5"/>
    </row>
    <row r="55" ht="12.75" customHeight="1">
      <c r="A55" s="4"/>
      <c r="B55" s="50">
        <v>-10.0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>
        <f t="shared" si="17"/>
        <v>-10</v>
      </c>
      <c r="X55" s="2"/>
      <c r="Y55" s="42"/>
      <c r="Z55" s="1"/>
      <c r="AA55" s="5"/>
      <c r="AB55" s="5"/>
      <c r="AC55" s="5"/>
    </row>
    <row r="56" ht="12.75" customHeight="1">
      <c r="A56" s="4"/>
      <c r="B56" s="50">
        <v>-10.0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>
        <f t="shared" si="17"/>
        <v>-10</v>
      </c>
      <c r="X56" s="2"/>
      <c r="Y56" s="42"/>
      <c r="Z56" s="1"/>
      <c r="AA56" s="5"/>
      <c r="AB56" s="5"/>
      <c r="AC56" s="5"/>
    </row>
    <row r="57" ht="12.75" customHeight="1">
      <c r="A57" s="4"/>
      <c r="B57" s="50">
        <v>-10.0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>
        <f t="shared" si="17"/>
        <v>-10</v>
      </c>
      <c r="X57" s="2"/>
      <c r="Y57" s="42"/>
      <c r="Z57" s="1"/>
      <c r="AA57" s="5"/>
      <c r="AB57" s="5"/>
      <c r="AC57" s="5"/>
    </row>
    <row r="58" ht="12.75" customHeight="1">
      <c r="A58" s="4"/>
      <c r="B58" s="50">
        <v>-10.0</v>
      </c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>
        <f t="shared" si="17"/>
        <v>-10</v>
      </c>
      <c r="X58" s="2"/>
      <c r="Y58" s="42"/>
      <c r="Z58" s="1"/>
      <c r="AA58" s="5"/>
      <c r="AB58" s="5"/>
      <c r="AC58" s="5"/>
    </row>
    <row r="59" ht="12.75" customHeight="1">
      <c r="A59" s="4"/>
      <c r="B59" s="50">
        <v>-10.0</v>
      </c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>
        <f t="shared" si="17"/>
        <v>-10</v>
      </c>
      <c r="X59" s="2"/>
      <c r="Y59" s="42"/>
      <c r="Z59" s="1"/>
      <c r="AA59" s="5"/>
      <c r="AB59" s="5"/>
      <c r="AC59" s="5"/>
    </row>
    <row r="60" ht="12.75" customHeight="1">
      <c r="A60" s="4" t="s">
        <v>12</v>
      </c>
      <c r="B60" s="2">
        <f t="shared" ref="B60:W60" si="18">SUM(B51:B59)</f>
        <v>-63</v>
      </c>
      <c r="C60" s="2">
        <f t="shared" si="18"/>
        <v>14</v>
      </c>
      <c r="D60" s="2">
        <f t="shared" si="18"/>
        <v>0</v>
      </c>
      <c r="E60" s="2">
        <f t="shared" si="18"/>
        <v>31</v>
      </c>
      <c r="F60" s="2">
        <f t="shared" si="18"/>
        <v>3</v>
      </c>
      <c r="G60" s="2">
        <f t="shared" si="18"/>
        <v>20</v>
      </c>
      <c r="H60" s="2">
        <f t="shared" si="18"/>
        <v>28</v>
      </c>
      <c r="I60" s="2">
        <f t="shared" si="18"/>
        <v>11</v>
      </c>
      <c r="J60" s="2">
        <f t="shared" si="18"/>
        <v>29</v>
      </c>
      <c r="K60" s="2">
        <f t="shared" si="18"/>
        <v>6</v>
      </c>
      <c r="L60" s="2">
        <f t="shared" si="18"/>
        <v>42</v>
      </c>
      <c r="M60" s="2">
        <f t="shared" si="18"/>
        <v>18</v>
      </c>
      <c r="N60" s="2">
        <f t="shared" si="18"/>
        <v>18</v>
      </c>
      <c r="O60" s="2">
        <f t="shared" si="18"/>
        <v>31</v>
      </c>
      <c r="P60" s="2">
        <f t="shared" si="18"/>
        <v>37</v>
      </c>
      <c r="Q60" s="2">
        <f t="shared" si="18"/>
        <v>16</v>
      </c>
      <c r="R60" s="2">
        <f t="shared" si="18"/>
        <v>35</v>
      </c>
      <c r="S60" s="2">
        <f t="shared" si="18"/>
        <v>35</v>
      </c>
      <c r="T60" s="2">
        <f t="shared" si="18"/>
        <v>16</v>
      </c>
      <c r="U60" s="2">
        <f t="shared" si="18"/>
        <v>21</v>
      </c>
      <c r="V60" s="2">
        <f t="shared" si="18"/>
        <v>25</v>
      </c>
      <c r="W60" s="2">
        <f t="shared" si="18"/>
        <v>553</v>
      </c>
      <c r="X60" s="2"/>
      <c r="Y60" s="42"/>
      <c r="Z60" s="1"/>
      <c r="AA60" s="5"/>
      <c r="AB60" s="5"/>
      <c r="AC60" s="5"/>
    </row>
    <row r="61" ht="12.75" customHeight="1">
      <c r="A61" s="4" t="s">
        <v>13</v>
      </c>
      <c r="B61" s="2">
        <f>B60</f>
        <v>-63</v>
      </c>
      <c r="C61" s="2">
        <f t="shared" ref="C61:V61" si="19">B61+C60</f>
        <v>-49</v>
      </c>
      <c r="D61" s="2">
        <f t="shared" si="19"/>
        <v>-49</v>
      </c>
      <c r="E61" s="2">
        <f t="shared" si="19"/>
        <v>-18</v>
      </c>
      <c r="F61" s="2">
        <f t="shared" si="19"/>
        <v>-15</v>
      </c>
      <c r="G61" s="2">
        <f t="shared" si="19"/>
        <v>5</v>
      </c>
      <c r="H61" s="2">
        <f t="shared" si="19"/>
        <v>33</v>
      </c>
      <c r="I61" s="2">
        <f t="shared" si="19"/>
        <v>44</v>
      </c>
      <c r="J61" s="2">
        <f t="shared" si="19"/>
        <v>73</v>
      </c>
      <c r="K61" s="2">
        <f t="shared" si="19"/>
        <v>79</v>
      </c>
      <c r="L61" s="2">
        <f t="shared" si="19"/>
        <v>121</v>
      </c>
      <c r="M61" s="2">
        <f t="shared" si="19"/>
        <v>139</v>
      </c>
      <c r="N61" s="2">
        <f t="shared" si="19"/>
        <v>157</v>
      </c>
      <c r="O61" s="2">
        <f t="shared" si="19"/>
        <v>188</v>
      </c>
      <c r="P61" s="2">
        <f t="shared" si="19"/>
        <v>225</v>
      </c>
      <c r="Q61" s="2">
        <f t="shared" si="19"/>
        <v>241</v>
      </c>
      <c r="R61" s="2">
        <f t="shared" si="19"/>
        <v>276</v>
      </c>
      <c r="S61" s="2">
        <f t="shared" si="19"/>
        <v>311</v>
      </c>
      <c r="T61" s="2">
        <f t="shared" si="19"/>
        <v>327</v>
      </c>
      <c r="U61" s="2">
        <f t="shared" si="19"/>
        <v>348</v>
      </c>
      <c r="V61" s="2">
        <f t="shared" si="19"/>
        <v>373</v>
      </c>
      <c r="W61" s="2">
        <f>SUM(W51:W59)</f>
        <v>553</v>
      </c>
      <c r="X61" s="1"/>
      <c r="Y61" s="42"/>
      <c r="Z61" s="1"/>
      <c r="AA61" s="5"/>
      <c r="AB61" s="5"/>
      <c r="AC61" s="5"/>
    </row>
    <row r="62" ht="12.75" customHeight="1">
      <c r="A62" s="3" t="s">
        <v>65</v>
      </c>
      <c r="B62" s="7">
        <v>1.0</v>
      </c>
      <c r="C62" s="2">
        <v>2.0</v>
      </c>
      <c r="D62" s="2">
        <v>3.0</v>
      </c>
      <c r="E62" s="2">
        <v>4.0</v>
      </c>
      <c r="F62" s="2">
        <v>5.0</v>
      </c>
      <c r="G62" s="2">
        <v>6.0</v>
      </c>
      <c r="H62" s="2">
        <v>7.0</v>
      </c>
      <c r="I62" s="2">
        <v>8.0</v>
      </c>
      <c r="J62" s="2">
        <v>9.0</v>
      </c>
      <c r="K62" s="2">
        <v>10.0</v>
      </c>
      <c r="L62" s="2">
        <v>11.0</v>
      </c>
      <c r="M62" s="2">
        <v>12.0</v>
      </c>
      <c r="N62" s="2">
        <v>13.0</v>
      </c>
      <c r="O62" s="2">
        <v>14.0</v>
      </c>
      <c r="P62" s="2">
        <v>15.0</v>
      </c>
      <c r="Q62" s="2">
        <v>16.0</v>
      </c>
      <c r="R62" s="2">
        <v>17.0</v>
      </c>
      <c r="S62" s="2">
        <v>18.0</v>
      </c>
      <c r="T62" s="2">
        <v>19.0</v>
      </c>
      <c r="U62" s="2">
        <v>20.0</v>
      </c>
      <c r="V62" s="2">
        <v>21.0</v>
      </c>
      <c r="W62" s="2" t="s">
        <v>3</v>
      </c>
      <c r="X62" s="2"/>
      <c r="Y62" s="42"/>
      <c r="Z62" s="1"/>
      <c r="AA62" s="5"/>
      <c r="AB62" s="5"/>
      <c r="AC62" s="5"/>
    </row>
    <row r="63" ht="12.75" customHeight="1">
      <c r="A63" s="12" t="s">
        <v>66</v>
      </c>
      <c r="B63" s="2"/>
      <c r="C63" s="2"/>
      <c r="D63" s="2">
        <f>20</f>
        <v>20</v>
      </c>
      <c r="E63" s="2"/>
      <c r="F63" s="2"/>
      <c r="G63" s="2"/>
      <c r="H63" s="2"/>
      <c r="I63" s="16">
        <v>-10.0</v>
      </c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>
        <f t="shared" ref="W63:W71" si="20">SUM(B63:V63)</f>
        <v>10</v>
      </c>
      <c r="X63" s="2"/>
      <c r="Y63" s="42"/>
      <c r="Z63" s="1"/>
      <c r="AA63" s="5"/>
      <c r="AB63" s="5"/>
      <c r="AC63" s="5"/>
    </row>
    <row r="64" ht="12.75" customHeight="1">
      <c r="A64" s="12" t="s">
        <v>67</v>
      </c>
      <c r="B64" s="2"/>
      <c r="C64" s="2"/>
      <c r="D64" s="16">
        <v>-10.0</v>
      </c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>
        <f t="shared" si="20"/>
        <v>-10</v>
      </c>
      <c r="X64" s="2"/>
      <c r="Y64" s="42"/>
      <c r="Z64" s="1"/>
      <c r="AA64" s="5"/>
      <c r="AB64" s="5"/>
      <c r="AC64" s="5"/>
    </row>
    <row r="65" ht="12.75" customHeight="1">
      <c r="A65" s="12" t="s">
        <v>68</v>
      </c>
      <c r="B65" s="10">
        <v>25.0</v>
      </c>
      <c r="C65" s="2">
        <f>1</f>
        <v>1</v>
      </c>
      <c r="D65" s="2"/>
      <c r="E65" s="2"/>
      <c r="F65" s="2"/>
      <c r="G65" s="2">
        <f>1</f>
        <v>1</v>
      </c>
      <c r="H65" s="2"/>
      <c r="I65" s="16">
        <v>-10.0</v>
      </c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>
        <f t="shared" si="20"/>
        <v>17</v>
      </c>
      <c r="X65" s="2"/>
      <c r="Y65" s="42"/>
      <c r="Z65" s="1"/>
      <c r="AA65" s="5"/>
      <c r="AB65" s="5"/>
      <c r="AC65" s="5"/>
    </row>
    <row r="66" ht="12.75" customHeight="1">
      <c r="A66" s="12" t="s">
        <v>69</v>
      </c>
      <c r="B66" s="2"/>
      <c r="C66" s="2"/>
      <c r="D66" s="2"/>
      <c r="E66" s="2"/>
      <c r="F66" s="2"/>
      <c r="G66" s="2"/>
      <c r="H66" s="2"/>
      <c r="I66" s="2"/>
      <c r="J66" s="2"/>
      <c r="K66" s="2"/>
      <c r="L66" s="16">
        <v>-10.0</v>
      </c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>
        <f t="shared" si="20"/>
        <v>-10</v>
      </c>
      <c r="X66" s="2"/>
      <c r="Y66" s="2"/>
      <c r="Z66" s="1"/>
      <c r="AA66" s="5"/>
      <c r="AB66" s="5"/>
      <c r="AC66" s="5"/>
    </row>
    <row r="67" ht="12.75" customHeight="1">
      <c r="A67" s="4" t="s">
        <v>70</v>
      </c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>
        <f>2</f>
        <v>2</v>
      </c>
      <c r="S67" s="2"/>
      <c r="T67" s="2"/>
      <c r="U67" s="2"/>
      <c r="V67" s="2"/>
      <c r="W67" s="2">
        <f t="shared" si="20"/>
        <v>2</v>
      </c>
      <c r="X67" s="2"/>
      <c r="Y67" s="42"/>
      <c r="Z67" s="1"/>
      <c r="AA67" s="5"/>
      <c r="AB67" s="5"/>
      <c r="AC67" s="5"/>
    </row>
    <row r="68" ht="12.75" customHeight="1">
      <c r="A68" s="4" t="s">
        <v>71</v>
      </c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>
        <f>9</f>
        <v>9</v>
      </c>
      <c r="U68" s="2"/>
      <c r="V68" s="2"/>
      <c r="W68" s="2">
        <f t="shared" si="20"/>
        <v>9</v>
      </c>
      <c r="X68" s="2"/>
      <c r="Y68" s="42"/>
      <c r="Z68" s="1"/>
      <c r="AA68" s="5"/>
      <c r="AB68" s="5"/>
      <c r="AC68" s="5"/>
    </row>
    <row r="69" ht="12.75" customHeight="1">
      <c r="A69" s="4" t="s">
        <v>72</v>
      </c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>
        <f>2</f>
        <v>2</v>
      </c>
      <c r="O69" s="9">
        <f>25</f>
        <v>25</v>
      </c>
      <c r="P69" s="2"/>
      <c r="Q69" s="2"/>
      <c r="R69" s="2"/>
      <c r="S69" s="2"/>
      <c r="T69" s="2"/>
      <c r="U69" s="2">
        <f>16</f>
        <v>16</v>
      </c>
      <c r="V69" s="2"/>
      <c r="W69" s="2">
        <f t="shared" si="20"/>
        <v>43</v>
      </c>
      <c r="X69" s="2"/>
      <c r="Y69" s="42"/>
      <c r="Z69" s="1"/>
      <c r="AA69" s="5"/>
      <c r="AB69" s="5"/>
      <c r="AC69" s="5"/>
    </row>
    <row r="70" ht="12.75" customHeight="1">
      <c r="A70" s="4" t="s">
        <v>73</v>
      </c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>
        <f>4</f>
        <v>4</v>
      </c>
      <c r="S70" s="2"/>
      <c r="T70" s="2"/>
      <c r="U70" s="2"/>
      <c r="V70" s="2"/>
      <c r="W70" s="2">
        <f t="shared" si="20"/>
        <v>4</v>
      </c>
      <c r="X70" s="2"/>
      <c r="Y70" s="42"/>
      <c r="Z70" s="1"/>
      <c r="AA70" s="5"/>
      <c r="AB70" s="5"/>
      <c r="AC70" s="5"/>
    </row>
    <row r="71" ht="12.75" customHeight="1">
      <c r="A71" s="4" t="s">
        <v>74</v>
      </c>
      <c r="B71" s="2"/>
      <c r="C71" s="2"/>
      <c r="D71" s="2">
        <f>12</f>
        <v>12</v>
      </c>
      <c r="E71" s="2"/>
      <c r="F71" s="2"/>
      <c r="G71" s="2"/>
      <c r="H71" s="2"/>
      <c r="I71" s="2"/>
      <c r="J71" s="2"/>
      <c r="K71" s="2"/>
      <c r="L71" s="2"/>
      <c r="M71" s="10">
        <v>4.0</v>
      </c>
      <c r="N71" s="2"/>
      <c r="O71" s="2"/>
      <c r="P71" s="2"/>
      <c r="Q71" s="2"/>
      <c r="R71" s="2"/>
      <c r="S71" s="2"/>
      <c r="T71" s="2"/>
      <c r="U71" s="2"/>
      <c r="V71" s="2">
        <f>10</f>
        <v>10</v>
      </c>
      <c r="W71" s="2">
        <f t="shared" si="20"/>
        <v>26</v>
      </c>
      <c r="X71" s="2"/>
      <c r="Y71" s="42"/>
      <c r="Z71" s="1"/>
      <c r="AA71" s="5"/>
      <c r="AB71" s="5"/>
      <c r="AC71" s="5"/>
    </row>
    <row r="72" ht="12.75" customHeight="1">
      <c r="A72" s="4" t="s">
        <v>12</v>
      </c>
      <c r="B72" s="2">
        <f t="shared" ref="B72:W72" si="21">SUM(B63:B71)</f>
        <v>25</v>
      </c>
      <c r="C72" s="2">
        <f t="shared" si="21"/>
        <v>1</v>
      </c>
      <c r="D72" s="2">
        <f t="shared" si="21"/>
        <v>22</v>
      </c>
      <c r="E72" s="2">
        <f t="shared" si="21"/>
        <v>0</v>
      </c>
      <c r="F72" s="2">
        <f t="shared" si="21"/>
        <v>0</v>
      </c>
      <c r="G72" s="2">
        <f t="shared" si="21"/>
        <v>1</v>
      </c>
      <c r="H72" s="2">
        <f t="shared" si="21"/>
        <v>0</v>
      </c>
      <c r="I72" s="2">
        <f t="shared" si="21"/>
        <v>-20</v>
      </c>
      <c r="J72" s="2">
        <f t="shared" si="21"/>
        <v>0</v>
      </c>
      <c r="K72" s="2">
        <f t="shared" si="21"/>
        <v>0</v>
      </c>
      <c r="L72" s="2">
        <f t="shared" si="21"/>
        <v>-10</v>
      </c>
      <c r="M72" s="2">
        <f t="shared" si="21"/>
        <v>4</v>
      </c>
      <c r="N72" s="2">
        <f t="shared" si="21"/>
        <v>2</v>
      </c>
      <c r="O72" s="2">
        <f t="shared" si="21"/>
        <v>25</v>
      </c>
      <c r="P72" s="2">
        <f t="shared" si="21"/>
        <v>0</v>
      </c>
      <c r="Q72" s="2">
        <f t="shared" si="21"/>
        <v>0</v>
      </c>
      <c r="R72" s="2">
        <f t="shared" si="21"/>
        <v>6</v>
      </c>
      <c r="S72" s="2">
        <f t="shared" si="21"/>
        <v>0</v>
      </c>
      <c r="T72" s="2">
        <f t="shared" si="21"/>
        <v>9</v>
      </c>
      <c r="U72" s="2">
        <f t="shared" si="21"/>
        <v>16</v>
      </c>
      <c r="V72" s="2">
        <f t="shared" si="21"/>
        <v>10</v>
      </c>
      <c r="W72" s="2">
        <f t="shared" si="21"/>
        <v>91</v>
      </c>
      <c r="X72" s="2"/>
      <c r="Y72" s="42"/>
      <c r="Z72" s="1"/>
      <c r="AA72" s="5"/>
      <c r="AB72" s="5"/>
      <c r="AC72" s="5"/>
    </row>
    <row r="73" ht="12.75" customHeight="1">
      <c r="A73" s="4" t="s">
        <v>13</v>
      </c>
      <c r="B73" s="2">
        <f>B72</f>
        <v>25</v>
      </c>
      <c r="C73" s="2">
        <f t="shared" ref="C73:V73" si="22">B73+C72</f>
        <v>26</v>
      </c>
      <c r="D73" s="2">
        <f t="shared" si="22"/>
        <v>48</v>
      </c>
      <c r="E73" s="2">
        <f t="shared" si="22"/>
        <v>48</v>
      </c>
      <c r="F73" s="2">
        <f t="shared" si="22"/>
        <v>48</v>
      </c>
      <c r="G73" s="2">
        <f t="shared" si="22"/>
        <v>49</v>
      </c>
      <c r="H73" s="2">
        <f t="shared" si="22"/>
        <v>49</v>
      </c>
      <c r="I73" s="2">
        <f t="shared" si="22"/>
        <v>29</v>
      </c>
      <c r="J73" s="2">
        <f t="shared" si="22"/>
        <v>29</v>
      </c>
      <c r="K73" s="2">
        <f t="shared" si="22"/>
        <v>29</v>
      </c>
      <c r="L73" s="2">
        <f t="shared" si="22"/>
        <v>19</v>
      </c>
      <c r="M73" s="2">
        <f t="shared" si="22"/>
        <v>23</v>
      </c>
      <c r="N73" s="2">
        <f t="shared" si="22"/>
        <v>25</v>
      </c>
      <c r="O73" s="2">
        <f t="shared" si="22"/>
        <v>50</v>
      </c>
      <c r="P73" s="2">
        <f t="shared" si="22"/>
        <v>50</v>
      </c>
      <c r="Q73" s="2">
        <f t="shared" si="22"/>
        <v>50</v>
      </c>
      <c r="R73" s="2">
        <f t="shared" si="22"/>
        <v>56</v>
      </c>
      <c r="S73" s="2">
        <f t="shared" si="22"/>
        <v>56</v>
      </c>
      <c r="T73" s="2">
        <f t="shared" si="22"/>
        <v>65</v>
      </c>
      <c r="U73" s="2">
        <f t="shared" si="22"/>
        <v>81</v>
      </c>
      <c r="V73" s="2">
        <f t="shared" si="22"/>
        <v>91</v>
      </c>
      <c r="W73" s="2">
        <f>SUM(W63:W71)</f>
        <v>91</v>
      </c>
      <c r="X73" s="1"/>
      <c r="Y73" s="42"/>
      <c r="Z73" s="1"/>
      <c r="AA73" s="5"/>
      <c r="AB73" s="5"/>
      <c r="AC73" s="5"/>
    </row>
    <row r="74" ht="12.75" customHeight="1">
      <c r="A74" s="4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1"/>
      <c r="Y74" s="42"/>
      <c r="Z74" s="1"/>
      <c r="AA74" s="5"/>
      <c r="AB74" s="5"/>
      <c r="AC74" s="5"/>
    </row>
    <row r="75" ht="12.75" customHeight="1">
      <c r="A75" s="4" t="s">
        <v>75</v>
      </c>
      <c r="B75" s="4" t="s">
        <v>76</v>
      </c>
      <c r="C75" s="1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1"/>
      <c r="Y75" s="1"/>
      <c r="Z75" s="1"/>
      <c r="AA75" s="5"/>
      <c r="AB75" s="5"/>
      <c r="AC75" s="5"/>
    </row>
    <row r="76" ht="12.75" customHeight="1">
      <c r="A76" s="4" t="str">
        <f>A$26</f>
        <v>KALLE</v>
      </c>
      <c r="B76" s="1">
        <f>$W$36</f>
        <v>839</v>
      </c>
      <c r="C76" s="4" t="s">
        <v>77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1"/>
      <c r="Y76" s="1"/>
      <c r="Z76" s="1"/>
      <c r="AA76" s="5"/>
      <c r="AB76" s="5"/>
      <c r="AC76" s="5"/>
    </row>
    <row r="77" ht="12.75" customHeight="1">
      <c r="A77" s="4" t="str">
        <f>A$50</f>
        <v>VENE</v>
      </c>
      <c r="B77" s="1">
        <f>$W$60</f>
        <v>553</v>
      </c>
      <c r="C77" s="1">
        <f t="shared" ref="C77:C81" si="23">B76-B77</f>
        <v>286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1"/>
      <c r="Y77" s="1"/>
      <c r="Z77" s="1"/>
      <c r="AA77" s="5"/>
      <c r="AB77" s="5"/>
      <c r="AC77" s="5"/>
    </row>
    <row r="78" ht="12.75" customHeight="1">
      <c r="A78" s="4" t="str">
        <f>A$2</f>
        <v>LOMBO</v>
      </c>
      <c r="B78" s="1">
        <f>$W$12</f>
        <v>488</v>
      </c>
      <c r="C78" s="1">
        <f t="shared" si="23"/>
        <v>65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1"/>
      <c r="Y78" s="1"/>
      <c r="Z78" s="1"/>
      <c r="AA78" s="5"/>
      <c r="AB78" s="5"/>
      <c r="AC78" s="5"/>
    </row>
    <row r="79" ht="12.75" customHeight="1">
      <c r="A79" s="4" t="str">
        <f>A$14</f>
        <v>BONAZ</v>
      </c>
      <c r="B79" s="1">
        <f>$W$24</f>
        <v>375</v>
      </c>
      <c r="C79" s="1">
        <f t="shared" si="23"/>
        <v>113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1"/>
      <c r="Y79" s="1"/>
      <c r="Z79" s="1"/>
      <c r="AA79" s="5"/>
      <c r="AB79" s="5"/>
      <c r="AC79" s="5"/>
    </row>
    <row r="80" ht="12.75" customHeight="1">
      <c r="A80" s="4" t="str">
        <f>A$38</f>
        <v>MUSA</v>
      </c>
      <c r="B80" s="1">
        <f>$W$48</f>
        <v>136</v>
      </c>
      <c r="C80" s="1">
        <f t="shared" si="23"/>
        <v>239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1"/>
      <c r="Y80" s="1"/>
      <c r="Z80" s="1"/>
      <c r="AA80" s="5"/>
      <c r="AB80" s="5"/>
      <c r="AC80" s="5"/>
    </row>
    <row r="81" ht="12.75" customHeight="1">
      <c r="A81" s="43" t="str">
        <f>$A$62</f>
        <v>IASCHI</v>
      </c>
      <c r="B81" s="1">
        <f>$W$72</f>
        <v>91</v>
      </c>
      <c r="C81" s="1">
        <f t="shared" si="23"/>
        <v>45</v>
      </c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1"/>
      <c r="Y81" s="1"/>
      <c r="Z81" s="1"/>
      <c r="AA81" s="5"/>
      <c r="AB81" s="5"/>
      <c r="AC81" s="5"/>
    </row>
    <row r="82" ht="12.75" customHeight="1">
      <c r="C82" s="5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1"/>
      <c r="Y82" s="1"/>
      <c r="Z82" s="1"/>
      <c r="AA82" s="5"/>
      <c r="AB82" s="5"/>
      <c r="AC82" s="5"/>
    </row>
    <row r="83" ht="12.75" customHeight="1">
      <c r="A83" s="5"/>
      <c r="B83" s="5"/>
      <c r="C83" s="5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1"/>
      <c r="Y83" s="1"/>
      <c r="Z83" s="1"/>
      <c r="AA83" s="5"/>
      <c r="AB83" s="5"/>
      <c r="AC83" s="5"/>
    </row>
    <row r="84" ht="12.75" customHeight="1">
      <c r="A84" s="5"/>
      <c r="B84" s="5"/>
      <c r="C84" s="5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1"/>
      <c r="Y84" s="1"/>
      <c r="Z84" s="1"/>
      <c r="AA84" s="5"/>
      <c r="AB84" s="5"/>
      <c r="AC84" s="5"/>
    </row>
    <row r="85" ht="12.75" customHeight="1">
      <c r="A85" s="5"/>
      <c r="B85" s="5"/>
      <c r="C85" s="5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1"/>
      <c r="Y85" s="1"/>
      <c r="Z85" s="1"/>
      <c r="AA85" s="5"/>
      <c r="AB85" s="5"/>
      <c r="AC85" s="5"/>
    </row>
    <row r="86" ht="12.75" customHeight="1">
      <c r="A86" s="5"/>
      <c r="B86" s="5"/>
      <c r="C86" s="5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1"/>
      <c r="Y86" s="1"/>
      <c r="Z86" s="1"/>
      <c r="AA86" s="5"/>
      <c r="AB86" s="5"/>
      <c r="AC86" s="5"/>
    </row>
    <row r="87" ht="12.75" customHeight="1">
      <c r="A87" s="5"/>
      <c r="B87" s="5"/>
      <c r="C87" s="5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"/>
      <c r="Y87" s="5"/>
      <c r="Z87" s="5"/>
      <c r="AA87" s="5"/>
      <c r="AB87" s="5"/>
      <c r="AC87" s="5"/>
    </row>
    <row r="88" ht="12.75" customHeight="1">
      <c r="A88" s="5"/>
      <c r="B88" s="5"/>
      <c r="C88" s="5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"/>
      <c r="Y88" s="5"/>
      <c r="Z88" s="5"/>
      <c r="AA88" s="5"/>
      <c r="AB88" s="5"/>
      <c r="AC88" s="5"/>
    </row>
    <row r="89" ht="12.75" customHeight="1">
      <c r="A89" s="5"/>
      <c r="B89" s="5"/>
      <c r="C89" s="5"/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  <c r="V89" s="51"/>
      <c r="W89" s="51"/>
      <c r="X89" s="5"/>
      <c r="Y89" s="5"/>
      <c r="Z89" s="5"/>
      <c r="AA89" s="5"/>
      <c r="AB89" s="5"/>
      <c r="AC89" s="5"/>
    </row>
    <row r="90" ht="12.75" customHeight="1">
      <c r="A90" s="5"/>
      <c r="B90" s="5"/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1"/>
      <c r="W90" s="51"/>
      <c r="X90" s="5"/>
      <c r="Y90" s="5"/>
      <c r="Z90" s="5"/>
      <c r="AA90" s="5"/>
      <c r="AB90" s="5"/>
      <c r="AC90" s="5"/>
    </row>
    <row r="91" ht="12.75" customHeight="1">
      <c r="A91" s="5"/>
      <c r="B91" s="5"/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  <c r="V91" s="51"/>
      <c r="W91" s="51"/>
      <c r="X91" s="5"/>
      <c r="Y91" s="5"/>
      <c r="Z91" s="5"/>
      <c r="AA91" s="5"/>
      <c r="AB91" s="5"/>
      <c r="AC91" s="5"/>
    </row>
    <row r="92" ht="12.75" customHeight="1">
      <c r="A92" s="5"/>
      <c r="B92" s="5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5"/>
      <c r="Y92" s="5"/>
      <c r="Z92" s="5"/>
      <c r="AA92" s="5"/>
      <c r="AB92" s="5"/>
      <c r="AC92" s="5"/>
    </row>
    <row r="93" ht="12.75" customHeight="1">
      <c r="A93" s="5"/>
      <c r="B93" s="5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5"/>
      <c r="Y93" s="5"/>
      <c r="Z93" s="5"/>
      <c r="AA93" s="5"/>
      <c r="AB93" s="5"/>
      <c r="AC93" s="5"/>
    </row>
    <row r="94" ht="12.75" customHeight="1">
      <c r="A94" s="5"/>
      <c r="B94" s="5"/>
      <c r="C94" s="5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5"/>
      <c r="Y94" s="5"/>
      <c r="Z94" s="5"/>
      <c r="AA94" s="5"/>
      <c r="AB94" s="5"/>
      <c r="AC94" s="5"/>
    </row>
    <row r="95" ht="12.75" customHeight="1">
      <c r="A95" s="5"/>
      <c r="B95" s="5"/>
      <c r="C95" s="5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5"/>
      <c r="Y95" s="5"/>
      <c r="Z95" s="5"/>
      <c r="AA95" s="5"/>
      <c r="AB95" s="5"/>
      <c r="AC95" s="5"/>
    </row>
    <row r="96" ht="12.75" customHeight="1">
      <c r="A96" s="5"/>
      <c r="B96" s="5"/>
      <c r="C96" s="5"/>
      <c r="D96" s="1"/>
      <c r="E96" s="52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5"/>
      <c r="Y96" s="5"/>
      <c r="Z96" s="5"/>
      <c r="AA96" s="5"/>
      <c r="AB96" s="5"/>
      <c r="AC96" s="5"/>
    </row>
    <row r="97" ht="12.75" customHeight="1">
      <c r="A97" s="5"/>
      <c r="B97" s="5"/>
      <c r="C97" s="5"/>
      <c r="D97" s="52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5"/>
      <c r="Y97" s="5"/>
      <c r="Z97" s="5"/>
      <c r="AA97" s="5"/>
      <c r="AB97" s="5"/>
      <c r="AC97" s="5"/>
    </row>
    <row r="98" ht="12.75" customHeight="1">
      <c r="A98" s="5"/>
      <c r="B98" s="5"/>
      <c r="C98" s="5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5"/>
      <c r="Y98" s="5"/>
      <c r="Z98" s="5"/>
      <c r="AA98" s="5"/>
      <c r="AB98" s="5"/>
      <c r="AC98" s="5"/>
    </row>
    <row r="99" ht="12.75" customHeight="1">
      <c r="A99" s="5"/>
      <c r="B99" s="5"/>
      <c r="C99" s="5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5"/>
      <c r="Y99" s="5"/>
      <c r="Z99" s="5"/>
      <c r="AA99" s="5"/>
      <c r="AB99" s="5"/>
      <c r="AC99" s="5"/>
    </row>
    <row r="100" ht="12.75" customHeight="1">
      <c r="A100" s="5"/>
      <c r="B100" s="5"/>
      <c r="C100" s="5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5"/>
      <c r="Y100" s="5"/>
      <c r="Z100" s="5"/>
      <c r="AA100" s="5"/>
      <c r="AB100" s="5"/>
      <c r="AC100" s="5"/>
    </row>
    <row r="101" ht="12.75" customHeight="1">
      <c r="A101" s="5"/>
      <c r="B101" s="5"/>
      <c r="C101" s="5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5"/>
      <c r="Y101" s="5"/>
      <c r="Z101" s="5"/>
      <c r="AA101" s="5"/>
      <c r="AB101" s="5"/>
      <c r="AC101" s="5"/>
    </row>
    <row r="102" ht="12.75" customHeight="1">
      <c r="A102" s="5"/>
      <c r="B102" s="5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5"/>
      <c r="Y102" s="5"/>
      <c r="Z102" s="5"/>
      <c r="AA102" s="5"/>
      <c r="AB102" s="5"/>
      <c r="AC102" s="5"/>
    </row>
    <row r="103" ht="12.75" customHeight="1">
      <c r="A103" s="5"/>
      <c r="B103" s="5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5"/>
      <c r="Y103" s="5"/>
      <c r="Z103" s="5"/>
      <c r="AA103" s="5"/>
      <c r="AB103" s="5"/>
      <c r="AC103" s="5"/>
    </row>
    <row r="104" ht="12.75" customHeight="1">
      <c r="A104" s="5"/>
      <c r="B104" s="5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5"/>
      <c r="Y104" s="5"/>
      <c r="Z104" s="5"/>
      <c r="AA104" s="5"/>
      <c r="AB104" s="5"/>
      <c r="AC104" s="5"/>
    </row>
    <row r="105" ht="12.75" customHeight="1">
      <c r="A105" s="5"/>
      <c r="B105" s="5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5"/>
      <c r="Y105" s="5"/>
      <c r="Z105" s="5"/>
      <c r="AA105" s="5"/>
      <c r="AB105" s="5"/>
      <c r="AC105" s="5"/>
    </row>
    <row r="106" ht="12.75" customHeight="1">
      <c r="A106" s="5"/>
      <c r="B106" s="5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5"/>
      <c r="Y106" s="5"/>
      <c r="Z106" s="5"/>
      <c r="AA106" s="5"/>
      <c r="AB106" s="5"/>
      <c r="AC106" s="5"/>
    </row>
    <row r="107" ht="12.75" customHeight="1">
      <c r="A107" s="5"/>
      <c r="B107" s="5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5"/>
      <c r="Y107" s="5"/>
      <c r="Z107" s="5"/>
      <c r="AA107" s="5"/>
      <c r="AB107" s="5"/>
      <c r="AC107" s="5"/>
    </row>
    <row r="108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5"/>
      <c r="Y108" s="5"/>
      <c r="Z108" s="5"/>
      <c r="AA108" s="5"/>
      <c r="AB108" s="5"/>
      <c r="AC108" s="5"/>
    </row>
    <row r="109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5"/>
      <c r="Y109" s="5"/>
      <c r="Z109" s="5"/>
      <c r="AA109" s="5"/>
      <c r="AB109" s="5"/>
      <c r="AC109" s="5"/>
    </row>
    <row r="110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5"/>
      <c r="Y110" s="5"/>
      <c r="Z110" s="5"/>
      <c r="AA110" s="5"/>
      <c r="AB110" s="5"/>
      <c r="AC110" s="5"/>
    </row>
    <row r="111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5"/>
      <c r="Y111" s="5"/>
      <c r="Z111" s="5"/>
      <c r="AA111" s="5"/>
      <c r="AB111" s="5"/>
      <c r="AC111" s="5"/>
    </row>
    <row r="112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5"/>
      <c r="Y112" s="5"/>
      <c r="Z112" s="5"/>
      <c r="AA112" s="5"/>
      <c r="AB112" s="5"/>
      <c r="AC112" s="5"/>
    </row>
    <row r="113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5"/>
      <c r="Y113" s="5"/>
      <c r="Z113" s="5"/>
      <c r="AA113" s="5"/>
      <c r="AB113" s="5"/>
      <c r="AC113" s="5"/>
    </row>
    <row r="114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5"/>
      <c r="Y114" s="5"/>
      <c r="Z114" s="5"/>
      <c r="AA114" s="5"/>
      <c r="AB114" s="5"/>
      <c r="AC114" s="5"/>
    </row>
    <row r="115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5"/>
      <c r="Y115" s="5"/>
      <c r="Z115" s="5"/>
      <c r="AA115" s="5"/>
      <c r="AB115" s="5"/>
      <c r="AC115" s="5"/>
    </row>
    <row r="116" ht="12.75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</row>
    <row r="117" ht="12.75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</row>
    <row r="118" ht="12.7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</row>
    <row r="119" ht="12.75" customHeight="1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</row>
    <row r="120" ht="12.75" customHeight="1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</row>
    <row r="121" ht="12.75" customHeight="1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</row>
    <row r="122" ht="12.75" customHeight="1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</row>
    <row r="123" ht="12.75" customHeight="1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</row>
    <row r="124" ht="12.75" customHeight="1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</row>
    <row r="125" ht="12.75" customHeight="1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</row>
    <row r="126" ht="12.75" customHeight="1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</row>
    <row r="127" ht="12.75" customHeight="1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</row>
    <row r="128" ht="12.75" customHeight="1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</row>
    <row r="129" ht="12.75" customHeight="1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</row>
    <row r="130" ht="12.75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</row>
    <row r="131" ht="12.75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</row>
    <row r="132" ht="12.75" customHeight="1">
      <c r="A132" s="4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</row>
    <row r="133" ht="12.75" customHeight="1">
      <c r="A133" s="4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5"/>
      <c r="Y133" s="5"/>
      <c r="Z133" s="5"/>
      <c r="AA133" s="5"/>
      <c r="AB133" s="5"/>
      <c r="AC133" s="5"/>
    </row>
    <row r="134" ht="12.75" customHeight="1">
      <c r="A134" s="4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5"/>
      <c r="Y134" s="5"/>
      <c r="Z134" s="5"/>
      <c r="AA134" s="5"/>
      <c r="AB134" s="5"/>
      <c r="AC134" s="5"/>
    </row>
    <row r="135" ht="12.75" customHeight="1">
      <c r="A135" s="4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5"/>
      <c r="Y135" s="5"/>
      <c r="Z135" s="5"/>
      <c r="AA135" s="5"/>
      <c r="AB135" s="5"/>
      <c r="AC135" s="5"/>
    </row>
    <row r="136" ht="12.75" customHeight="1">
      <c r="A136" s="42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</row>
    <row r="137" ht="12.75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</row>
    <row r="138" ht="12.75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</row>
    <row r="139" ht="12.75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</row>
    <row r="140" ht="12.75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</row>
    <row r="141" ht="12.75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</row>
    <row r="142" ht="12.75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</row>
    <row r="143" ht="12.75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</row>
    <row r="144" ht="12.75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</row>
    <row r="145" ht="12.75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</row>
    <row r="146" ht="12.75" customHeight="1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</row>
    <row r="147" ht="12.75" customHeight="1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</row>
    <row r="148" ht="12.75" customHeight="1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</row>
    <row r="149" ht="12.75" customHeight="1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</row>
    <row r="150" ht="12.75" customHeight="1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</row>
    <row r="151" ht="12.75" customHeight="1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</row>
    <row r="152" ht="12.75" customHeight="1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</row>
    <row r="153" ht="12.75" customHeight="1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</row>
    <row r="154" ht="12.75" customHeight="1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</row>
    <row r="155" ht="12.75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</row>
    <row r="156" ht="12.75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</row>
    <row r="157" ht="12.75" customHeight="1">
      <c r="A157" s="4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</row>
    <row r="158" ht="12.75" customHeight="1">
      <c r="A158" s="4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5"/>
      <c r="X158" s="5"/>
      <c r="Y158" s="5"/>
      <c r="Z158" s="5"/>
      <c r="AA158" s="5"/>
      <c r="AB158" s="5"/>
      <c r="AC158" s="5"/>
    </row>
    <row r="159" ht="12.75" customHeight="1">
      <c r="A159" s="4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5"/>
      <c r="X159" s="5"/>
      <c r="Y159" s="5"/>
      <c r="Z159" s="5"/>
      <c r="AA159" s="5"/>
      <c r="AB159" s="5"/>
      <c r="AC159" s="5"/>
    </row>
    <row r="160" ht="12.75" customHeight="1">
      <c r="A160" s="4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5"/>
      <c r="X160" s="5"/>
      <c r="Y160" s="5"/>
      <c r="Z160" s="5"/>
      <c r="AA160" s="5"/>
      <c r="AB160" s="5"/>
      <c r="AC160" s="5"/>
    </row>
    <row r="161" ht="12.75" customHeight="1">
      <c r="A161" s="42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</row>
    <row r="162" ht="15.75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</row>
    <row r="163" ht="15.75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</row>
    <row r="164" ht="15.75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</row>
    <row r="165" ht="15.75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</row>
    <row r="166" ht="15.75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</row>
    <row r="167" ht="15.75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</row>
    <row r="168" ht="15.75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</row>
    <row r="169" ht="15.75" customHeight="1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</row>
    <row r="170" ht="15.75" customHeight="1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</row>
    <row r="171" ht="15.75" customHeight="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</row>
    <row r="172" ht="15.75" customHeight="1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</row>
    <row r="173" ht="15.75" customHeight="1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</row>
    <row r="174" ht="15.75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</row>
    <row r="175" ht="15.75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</row>
    <row r="176" ht="15.75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</row>
    <row r="177" ht="15.75" customHeight="1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</row>
    <row r="178" ht="15.75" customHeight="1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</row>
    <row r="179" ht="15.75" customHeight="1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</row>
    <row r="180" ht="15.75" customHeight="1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</row>
    <row r="181" ht="15.75" customHeight="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</row>
    <row r="182" ht="15.75" customHeight="1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</row>
    <row r="183" ht="15.75" customHeight="1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</row>
    <row r="184" ht="15.75" customHeight="1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</row>
    <row r="185" ht="15.75" customHeight="1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</row>
    <row r="186" ht="15.75" customHeight="1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</row>
    <row r="187" ht="15.75" customHeight="1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</row>
    <row r="188" ht="15.75" customHeight="1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</row>
    <row r="189" ht="15.75" customHeight="1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</row>
    <row r="190" ht="15.75" customHeight="1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</row>
    <row r="191" ht="15.75" customHeight="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</row>
    <row r="192" ht="15.75" customHeight="1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</row>
    <row r="193" ht="15.75" customHeight="1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</row>
    <row r="194" ht="15.75" customHeight="1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</row>
    <row r="195" ht="15.75" customHeight="1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</row>
    <row r="196" ht="15.75" customHeight="1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</row>
    <row r="197" ht="15.75" customHeight="1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</row>
    <row r="198" ht="15.75" customHeight="1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</row>
    <row r="199" ht="15.75" customHeight="1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</row>
    <row r="200" ht="15.75" customHeight="1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</row>
    <row r="201" ht="15.75" customHeight="1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</row>
    <row r="202" ht="15.75" customHeight="1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</row>
    <row r="203" ht="15.75" customHeight="1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</row>
    <row r="204" ht="15.75" customHeight="1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</row>
    <row r="205" ht="15.75" customHeight="1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</row>
    <row r="206" ht="15.75" customHeight="1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</row>
    <row r="207" ht="15.75" customHeight="1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</row>
    <row r="208" ht="15.75" customHeight="1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</row>
    <row r="209" ht="15.75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</row>
    <row r="210" ht="15.75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</row>
    <row r="211" ht="15.75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</row>
    <row r="212" ht="15.75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</row>
    <row r="213" ht="15.75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</row>
    <row r="214" ht="15.75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</row>
    <row r="215" ht="15.75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</row>
    <row r="216" ht="15.75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</row>
    <row r="217" ht="15.75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</row>
    <row r="218" ht="15.75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</row>
    <row r="219" ht="15.75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</row>
    <row r="220" ht="15.7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</row>
    <row r="221" ht="15.7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</row>
    <row r="222" ht="15.7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</row>
    <row r="223" ht="15.7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</row>
    <row r="224" ht="15.7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</row>
    <row r="225" ht="15.7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</row>
    <row r="226" ht="15.7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</row>
    <row r="227" ht="15.7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</row>
    <row r="228" ht="15.7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</row>
    <row r="229" ht="15.7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</row>
    <row r="230" ht="15.7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</row>
    <row r="231" ht="15.7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</row>
    <row r="232" ht="15.7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</row>
    <row r="233" ht="15.7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</row>
    <row r="234" ht="15.7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</row>
    <row r="235" ht="15.7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</row>
    <row r="236" ht="15.7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</row>
    <row r="237" ht="15.7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</row>
    <row r="238" ht="15.7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</row>
    <row r="239" ht="15.7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</row>
    <row r="240" ht="15.7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</row>
    <row r="241" ht="15.7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</row>
    <row r="242" ht="15.7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</row>
    <row r="243" ht="15.7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</row>
    <row r="244" ht="15.7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</row>
    <row r="245" ht="15.7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</row>
    <row r="246" ht="15.7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</row>
    <row r="247" ht="15.7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</row>
    <row r="248" ht="15.7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</row>
    <row r="249" ht="15.7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</row>
    <row r="250" ht="15.7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</row>
    <row r="251" ht="15.7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</row>
    <row r="252" ht="15.7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</row>
    <row r="253" ht="15.7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</row>
    <row r="254" ht="15.7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</row>
    <row r="255" ht="15.7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</row>
    <row r="256" ht="15.7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</row>
    <row r="257" ht="15.7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</row>
    <row r="258" ht="15.7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</row>
    <row r="259" ht="15.7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</row>
    <row r="260" ht="15.7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</row>
    <row r="261" ht="15.7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</row>
    <row r="262" ht="15.7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</row>
    <row r="263" ht="15.7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</row>
    <row r="264" ht="15.7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</row>
    <row r="265" ht="15.7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</row>
    <row r="266" ht="15.7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</row>
    <row r="267" ht="15.7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</row>
    <row r="268" ht="15.7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</row>
    <row r="269" ht="15.7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</row>
    <row r="270" ht="15.7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</row>
    <row r="271" ht="15.7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</row>
    <row r="272" ht="15.7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</row>
    <row r="273" ht="15.7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</row>
    <row r="274" ht="15.7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</row>
    <row r="275" ht="15.7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</row>
    <row r="276" ht="15.7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</row>
    <row r="277" ht="15.7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</row>
    <row r="278" ht="15.7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</row>
    <row r="279" ht="15.7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</row>
    <row r="280" ht="15.7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</row>
    <row r="281" ht="15.7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</row>
    <row r="282" ht="15.7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</row>
    <row r="283" ht="15.7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</row>
    <row r="284" ht="15.7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</row>
    <row r="285" ht="15.7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</row>
    <row r="286" ht="15.7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</row>
    <row r="287" ht="15.7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</row>
    <row r="288" ht="15.7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</row>
    <row r="289" ht="15.7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</row>
    <row r="290" ht="15.7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</row>
    <row r="291" ht="15.7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</row>
    <row r="292" ht="15.7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</row>
    <row r="293" ht="15.7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</row>
    <row r="294" ht="15.7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</row>
    <row r="295" ht="15.7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</row>
    <row r="296" ht="15.7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</row>
    <row r="297" ht="15.7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</row>
    <row r="298" ht="15.7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</row>
    <row r="299" ht="15.7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</row>
    <row r="300" ht="15.7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</row>
    <row r="301" ht="15.7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</row>
    <row r="302" ht="15.7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</row>
    <row r="303" ht="15.7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</row>
    <row r="304" ht="15.7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</row>
    <row r="305" ht="15.7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</row>
    <row r="306" ht="15.7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</row>
    <row r="307" ht="15.7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</row>
    <row r="308" ht="15.7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</row>
    <row r="309" ht="15.7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</row>
    <row r="310" ht="15.7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</row>
    <row r="311" ht="15.7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</row>
    <row r="312" ht="15.7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</row>
    <row r="313" ht="15.7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</row>
    <row r="314" ht="15.7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</row>
    <row r="315" ht="15.7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</row>
    <row r="316" ht="15.7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</row>
    <row r="317" ht="15.7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</row>
    <row r="318" ht="15.7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</row>
    <row r="319" ht="15.7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</row>
    <row r="320" ht="15.7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</row>
    <row r="321" ht="15.7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</row>
    <row r="322" ht="15.7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</row>
    <row r="323" ht="15.7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</row>
    <row r="324" ht="15.7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</row>
    <row r="325" ht="15.7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</row>
    <row r="326" ht="15.7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</row>
    <row r="327" ht="15.7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</row>
    <row r="328" ht="15.7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</row>
    <row r="329" ht="15.7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</row>
    <row r="330" ht="15.7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</row>
    <row r="331" ht="15.7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</row>
    <row r="332" ht="15.7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</row>
    <row r="333" ht="15.7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</row>
    <row r="334" ht="15.7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</row>
    <row r="335" ht="15.7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</row>
    <row r="336" ht="15.7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</row>
    <row r="337" ht="15.7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</row>
    <row r="338" ht="15.7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</row>
    <row r="339" ht="15.7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</row>
    <row r="340" ht="15.7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</row>
    <row r="341" ht="15.7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</row>
    <row r="342" ht="15.7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</row>
    <row r="343" ht="15.7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</row>
    <row r="344" ht="15.7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</row>
    <row r="345" ht="15.7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</row>
    <row r="346" ht="15.7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</row>
    <row r="347" ht="15.7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</row>
    <row r="348" ht="15.7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</row>
    <row r="349" ht="15.7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</row>
    <row r="350" ht="15.7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</row>
    <row r="351" ht="15.7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</row>
    <row r="352" ht="15.7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</row>
    <row r="353" ht="15.7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</row>
    <row r="354" ht="15.7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</row>
    <row r="355" ht="15.7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</row>
    <row r="356" ht="15.7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</row>
    <row r="357" ht="15.7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</row>
    <row r="358" ht="15.7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</row>
    <row r="359" ht="15.7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</row>
    <row r="360" ht="15.7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</row>
    <row r="361" ht="15.7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</row>
    <row r="362" ht="15.7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</row>
    <row r="363" ht="15.7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</row>
    <row r="364" ht="15.7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</row>
    <row r="365" ht="15.7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</row>
    <row r="366" ht="15.7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</row>
    <row r="367" ht="15.7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</row>
    <row r="368" ht="15.7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</row>
    <row r="369" ht="15.7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</row>
    <row r="370" ht="15.7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</row>
    <row r="371" ht="15.7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</row>
    <row r="372" ht="15.7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</row>
    <row r="373" ht="15.7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</row>
    <row r="374" ht="15.7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</row>
    <row r="375" ht="15.7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</row>
    <row r="376" ht="15.7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</row>
    <row r="377" ht="15.7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</row>
    <row r="378" ht="15.7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</row>
    <row r="379" ht="15.7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</row>
    <row r="380" ht="15.7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</row>
    <row r="381" ht="15.7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</row>
    <row r="382" ht="15.7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</row>
    <row r="383" ht="15.7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</row>
    <row r="384" ht="15.7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</row>
    <row r="385" ht="15.7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</row>
    <row r="386" ht="15.7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</row>
    <row r="387" ht="15.7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</row>
    <row r="388" ht="15.7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</row>
    <row r="389" ht="15.7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</row>
    <row r="390" ht="15.7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</row>
    <row r="391" ht="15.7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</row>
    <row r="392" ht="15.7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</row>
    <row r="393" ht="15.7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</row>
    <row r="394" ht="15.7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</row>
    <row r="395" ht="15.7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</row>
    <row r="396" ht="15.7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</row>
    <row r="397" ht="15.7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</row>
    <row r="398" ht="15.7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</row>
    <row r="399" ht="15.7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</row>
    <row r="400" ht="15.7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</row>
    <row r="401" ht="15.7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</row>
    <row r="402" ht="15.7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</row>
    <row r="403" ht="15.7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</row>
    <row r="404" ht="15.7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</row>
    <row r="405" ht="15.7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</row>
    <row r="406" ht="15.7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</row>
    <row r="407" ht="15.7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</row>
    <row r="408" ht="15.7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</row>
    <row r="409" ht="15.7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</row>
    <row r="410" ht="15.7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</row>
    <row r="411" ht="15.7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</row>
    <row r="412" ht="15.7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</row>
    <row r="413" ht="15.7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</row>
    <row r="414" ht="15.7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</row>
    <row r="415" ht="15.7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</row>
    <row r="416" ht="15.7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</row>
    <row r="417" ht="15.7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</row>
    <row r="418" ht="15.7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</row>
    <row r="419" ht="15.7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</row>
    <row r="420" ht="15.7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</row>
    <row r="421" ht="15.7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</row>
    <row r="422" ht="15.7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</row>
    <row r="423" ht="15.7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</row>
    <row r="424" ht="15.7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</row>
    <row r="425" ht="15.7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</row>
    <row r="426" ht="15.7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</row>
    <row r="427" ht="15.7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</row>
    <row r="428" ht="15.7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</row>
    <row r="429" ht="15.7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</row>
    <row r="430" ht="15.7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</row>
    <row r="431" ht="15.7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</row>
    <row r="432" ht="15.7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</row>
    <row r="433" ht="15.7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</row>
    <row r="434" ht="15.7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</row>
    <row r="435" ht="15.7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</row>
    <row r="436" ht="15.7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</row>
    <row r="437" ht="15.7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</row>
    <row r="438" ht="15.7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</row>
    <row r="439" ht="15.7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</row>
    <row r="440" ht="15.7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</row>
    <row r="441" ht="15.7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</row>
    <row r="442" ht="15.7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</row>
    <row r="443" ht="15.7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</row>
    <row r="444" ht="15.7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</row>
    <row r="445" ht="15.7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</row>
    <row r="446" ht="15.7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</row>
    <row r="447" ht="15.7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</row>
    <row r="448" ht="15.7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</row>
    <row r="449" ht="15.7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</row>
    <row r="450" ht="15.7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</row>
    <row r="451" ht="15.7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</row>
    <row r="452" ht="15.7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</row>
    <row r="453" ht="15.7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</row>
    <row r="454" ht="15.7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</row>
    <row r="455" ht="15.7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</row>
    <row r="456" ht="15.7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</row>
    <row r="457" ht="15.7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</row>
    <row r="458" ht="15.7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</row>
    <row r="459" ht="15.7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</row>
    <row r="460" ht="15.7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</row>
    <row r="461" ht="15.7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</row>
    <row r="462" ht="15.7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</row>
    <row r="463" ht="15.7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</row>
    <row r="464" ht="15.7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</row>
    <row r="465" ht="15.7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</row>
    <row r="466" ht="15.7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</row>
    <row r="467" ht="15.7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</row>
    <row r="468" ht="15.7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</row>
    <row r="469" ht="15.7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</row>
    <row r="470" ht="15.7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</row>
    <row r="471" ht="15.7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</row>
    <row r="472" ht="15.7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</row>
    <row r="473" ht="15.7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</row>
    <row r="474" ht="15.7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</row>
    <row r="475" ht="15.7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</row>
    <row r="476" ht="15.7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</row>
    <row r="477" ht="15.7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</row>
    <row r="478" ht="15.7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</row>
    <row r="479" ht="15.7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</row>
    <row r="480" ht="15.7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</row>
    <row r="481" ht="15.7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</row>
    <row r="482" ht="15.7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</row>
    <row r="483" ht="15.7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</row>
    <row r="484" ht="15.7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</row>
    <row r="485" ht="15.7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</row>
    <row r="486" ht="15.7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</row>
    <row r="487" ht="15.7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</row>
    <row r="488" ht="15.7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</row>
    <row r="489" ht="15.7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</row>
    <row r="490" ht="15.7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</row>
    <row r="491" ht="15.7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</row>
    <row r="492" ht="15.7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</row>
    <row r="493" ht="15.7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</row>
    <row r="494" ht="15.7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</row>
    <row r="495" ht="15.7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</row>
    <row r="496" ht="15.7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</row>
    <row r="497" ht="15.7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</row>
    <row r="498" ht="15.7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</row>
    <row r="499" ht="15.7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</row>
    <row r="500" ht="15.7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</row>
    <row r="501" ht="15.7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</row>
    <row r="502" ht="15.7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</row>
    <row r="503" ht="15.7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</row>
    <row r="504" ht="15.7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</row>
    <row r="505" ht="15.7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</row>
    <row r="506" ht="15.7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</row>
    <row r="507" ht="15.7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</row>
    <row r="508" ht="15.7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</row>
    <row r="509" ht="15.7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</row>
    <row r="510" ht="15.7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</row>
    <row r="511" ht="15.7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</row>
    <row r="512" ht="15.7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</row>
    <row r="513" ht="15.7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</row>
    <row r="514" ht="15.7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</row>
    <row r="515" ht="15.7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</row>
    <row r="516" ht="15.7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</row>
    <row r="517" ht="15.7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</row>
    <row r="518" ht="15.7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</row>
    <row r="519" ht="15.7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</row>
    <row r="520" ht="15.7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</row>
    <row r="521" ht="15.7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</row>
    <row r="522" ht="15.7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</row>
    <row r="523" ht="15.7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</row>
    <row r="524" ht="15.7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</row>
    <row r="525" ht="15.7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</row>
    <row r="526" ht="15.7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</row>
    <row r="527" ht="15.7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</row>
    <row r="528" ht="15.7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</row>
    <row r="529" ht="15.7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</row>
    <row r="530" ht="15.7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</row>
    <row r="531" ht="15.7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</row>
    <row r="532" ht="15.7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</row>
    <row r="533" ht="15.7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</row>
    <row r="534" ht="15.7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</row>
    <row r="535" ht="15.7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</row>
    <row r="536" ht="15.7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</row>
    <row r="537" ht="15.7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</row>
    <row r="538" ht="15.7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</row>
    <row r="539" ht="15.7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</row>
    <row r="540" ht="15.7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</row>
    <row r="541" ht="15.7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</row>
    <row r="542" ht="15.7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</row>
    <row r="543" ht="15.7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</row>
    <row r="544" ht="15.7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</row>
    <row r="545" ht="15.7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5"/>
    </row>
    <row r="546" ht="15.7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</row>
    <row r="547" ht="15.7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</row>
    <row r="548" ht="15.7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</row>
    <row r="549" ht="15.7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5"/>
    </row>
    <row r="550" ht="15.7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</row>
    <row r="551" ht="15.7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</row>
    <row r="552" ht="15.7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5"/>
    </row>
    <row r="553" ht="15.7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</row>
    <row r="554" ht="15.7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</row>
    <row r="555" ht="15.7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</row>
    <row r="556" ht="15.7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</row>
    <row r="557" ht="15.7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</row>
    <row r="558" ht="15.7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</row>
    <row r="559" ht="15.7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</row>
    <row r="560" ht="15.7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5"/>
    </row>
    <row r="561" ht="15.7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</row>
    <row r="562" ht="15.7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</row>
    <row r="563" ht="15.7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</row>
    <row r="564" ht="15.7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</row>
    <row r="565" ht="15.7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</row>
    <row r="566" ht="15.7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</row>
    <row r="567" ht="15.7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</row>
    <row r="568" ht="15.7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</row>
    <row r="569" ht="15.7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</row>
    <row r="570" ht="15.7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</row>
    <row r="571" ht="15.7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</row>
    <row r="572" ht="15.7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</row>
    <row r="573" ht="15.7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</row>
    <row r="574" ht="15.7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</row>
    <row r="575" ht="15.7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</row>
    <row r="576" ht="15.7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5"/>
    </row>
    <row r="577" ht="15.7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5"/>
    </row>
    <row r="578" ht="15.7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  <c r="AC578" s="5"/>
    </row>
    <row r="579" ht="15.7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5"/>
    </row>
    <row r="580" ht="15.7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5"/>
    </row>
    <row r="581" ht="15.7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  <c r="AC581" s="5"/>
    </row>
    <row r="582" ht="15.7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  <c r="AC582" s="5"/>
    </row>
    <row r="583" ht="15.7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5"/>
    </row>
    <row r="584" ht="15.7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5"/>
    </row>
    <row r="585" ht="15.7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5"/>
    </row>
    <row r="586" ht="15.7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  <c r="AC586" s="5"/>
    </row>
    <row r="587" ht="15.7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5"/>
    </row>
    <row r="588" ht="15.7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  <c r="AC588" s="5"/>
    </row>
    <row r="589" ht="15.7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  <c r="AC589" s="5"/>
    </row>
    <row r="590" ht="15.7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5"/>
    </row>
    <row r="591" ht="15.7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5"/>
    </row>
    <row r="592" ht="15.7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  <c r="AC592" s="5"/>
    </row>
    <row r="593" ht="15.7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  <c r="AC593" s="5"/>
    </row>
    <row r="594" ht="15.7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  <c r="AC594" s="5"/>
    </row>
    <row r="595" ht="15.7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5"/>
    </row>
    <row r="596" ht="15.7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  <c r="AC596" s="5"/>
    </row>
    <row r="597" ht="15.7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  <c r="AC597" s="5"/>
    </row>
    <row r="598" ht="15.7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  <c r="AC598" s="5"/>
    </row>
    <row r="599" ht="15.7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5"/>
    </row>
    <row r="600" ht="15.7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5"/>
    </row>
    <row r="601" ht="15.7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5"/>
    </row>
    <row r="602" ht="15.7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  <c r="AC602" s="5"/>
    </row>
    <row r="603" ht="15.7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5"/>
    </row>
    <row r="604" ht="15.7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5"/>
    </row>
    <row r="605" ht="15.7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  <c r="AC605" s="5"/>
    </row>
    <row r="606" ht="15.7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5"/>
    </row>
    <row r="607" ht="15.7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</row>
    <row r="608" ht="15.7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  <c r="AC608" s="5"/>
    </row>
    <row r="609" ht="15.7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  <c r="AC609" s="5"/>
    </row>
    <row r="610" ht="15.7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  <c r="AC610" s="5"/>
    </row>
    <row r="611" ht="15.7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5"/>
    </row>
    <row r="612" ht="15.7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  <c r="AC612" s="5"/>
    </row>
    <row r="613" ht="15.7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  <c r="AC613" s="5"/>
    </row>
    <row r="614" ht="15.7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  <c r="AC614" s="5"/>
    </row>
    <row r="615" ht="15.7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5"/>
    </row>
    <row r="616" ht="15.7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  <c r="AC616" s="5"/>
    </row>
    <row r="617" ht="15.7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  <c r="AC617" s="5"/>
    </row>
    <row r="618" ht="15.7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  <c r="AC618" s="5"/>
    </row>
    <row r="619" ht="15.7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5"/>
    </row>
    <row r="620" ht="15.7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  <c r="AC620" s="5"/>
    </row>
    <row r="621" ht="15.7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  <c r="AC621" s="5"/>
    </row>
    <row r="622" ht="15.7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  <c r="AC622" s="5"/>
    </row>
    <row r="623" ht="15.7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  <c r="AC623" s="5"/>
    </row>
    <row r="624" ht="15.7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  <c r="AC624" s="5"/>
    </row>
    <row r="625" ht="15.7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  <c r="AC625" s="5"/>
    </row>
    <row r="626" ht="15.7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  <c r="AC626" s="5"/>
    </row>
    <row r="627" ht="15.7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  <c r="AC627" s="5"/>
    </row>
    <row r="628" ht="15.7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  <c r="AC628" s="5"/>
    </row>
    <row r="629" ht="15.7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  <c r="AC629" s="5"/>
    </row>
    <row r="630" ht="15.7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  <c r="AC630" s="5"/>
    </row>
    <row r="631" ht="15.7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  <c r="AC631" s="5"/>
    </row>
    <row r="632" ht="15.7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  <c r="AC632" s="5"/>
    </row>
    <row r="633" ht="15.7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  <c r="AC633" s="5"/>
    </row>
    <row r="634" ht="15.7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  <c r="AC634" s="5"/>
    </row>
    <row r="635" ht="15.7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  <c r="AC635" s="5"/>
    </row>
    <row r="636" ht="15.7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  <c r="AC636" s="5"/>
    </row>
    <row r="637" ht="15.7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  <c r="AC637" s="5"/>
    </row>
    <row r="638" ht="15.7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  <c r="AC638" s="5"/>
    </row>
    <row r="639" ht="15.7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  <c r="AC639" s="5"/>
    </row>
    <row r="640" ht="15.7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  <c r="AC640" s="5"/>
    </row>
    <row r="641" ht="15.7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  <c r="AC641" s="5"/>
    </row>
    <row r="642" ht="15.7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  <c r="AC642" s="5"/>
    </row>
    <row r="643" ht="15.7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  <c r="AC643" s="5"/>
    </row>
    <row r="644" ht="15.7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  <c r="AC644" s="5"/>
    </row>
    <row r="645" ht="15.7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  <c r="AC645" s="5"/>
    </row>
    <row r="646" ht="15.7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  <c r="AC646" s="5"/>
    </row>
    <row r="647" ht="15.7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  <c r="AC647" s="5"/>
    </row>
    <row r="648" ht="15.7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  <c r="AC648" s="5"/>
    </row>
    <row r="649" ht="15.7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  <c r="AC649" s="5"/>
    </row>
    <row r="650" ht="15.7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  <c r="AC650" s="5"/>
    </row>
    <row r="651" ht="15.7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  <c r="AC651" s="5"/>
    </row>
    <row r="652" ht="15.7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  <c r="AB652" s="5"/>
      <c r="AC652" s="5"/>
    </row>
    <row r="653" ht="15.7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  <c r="AB653" s="5"/>
      <c r="AC653" s="5"/>
    </row>
    <row r="654" ht="15.7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  <c r="AB654" s="5"/>
      <c r="AC654" s="5"/>
    </row>
    <row r="655" ht="15.7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  <c r="AC655" s="5"/>
    </row>
    <row r="656" ht="15.7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  <c r="AC656" s="5"/>
    </row>
    <row r="657" ht="15.7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  <c r="AC657" s="5"/>
    </row>
    <row r="658" ht="15.7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  <c r="AC658" s="5"/>
    </row>
    <row r="659" ht="15.7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  <c r="AC659" s="5"/>
    </row>
    <row r="660" ht="15.7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  <c r="AC660" s="5"/>
    </row>
    <row r="661" ht="15.7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5"/>
      <c r="AC661" s="5"/>
    </row>
    <row r="662" ht="15.7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  <c r="AC662" s="5"/>
    </row>
    <row r="663" ht="15.7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  <c r="AC663" s="5"/>
    </row>
    <row r="664" ht="15.7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  <c r="AB664" s="5"/>
      <c r="AC664" s="5"/>
    </row>
    <row r="665" ht="15.7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  <c r="AB665" s="5"/>
      <c r="AC665" s="5"/>
    </row>
    <row r="666" ht="15.7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  <c r="AB666" s="5"/>
      <c r="AC666" s="5"/>
    </row>
    <row r="667" ht="15.7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  <c r="AC667" s="5"/>
    </row>
    <row r="668" ht="15.7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  <c r="AB668" s="5"/>
      <c r="AC668" s="5"/>
    </row>
    <row r="669" ht="15.7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  <c r="AB669" s="5"/>
      <c r="AC669" s="5"/>
    </row>
    <row r="670" ht="15.7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  <c r="AB670" s="5"/>
      <c r="AC670" s="5"/>
    </row>
    <row r="671" ht="15.7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  <c r="AC671" s="5"/>
    </row>
    <row r="672" ht="15.7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  <c r="AB672" s="5"/>
      <c r="AC672" s="5"/>
    </row>
    <row r="673" ht="15.7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  <c r="AB673" s="5"/>
      <c r="AC673" s="5"/>
    </row>
    <row r="674" ht="15.7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  <c r="AB674" s="5"/>
      <c r="AC674" s="5"/>
    </row>
    <row r="675" ht="15.7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  <c r="AC675" s="5"/>
    </row>
    <row r="676" ht="15.7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  <c r="AC676" s="5"/>
    </row>
    <row r="677" ht="15.7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  <c r="AC677" s="5"/>
    </row>
    <row r="678" ht="15.7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  <c r="AB678" s="5"/>
      <c r="AC678" s="5"/>
    </row>
    <row r="679" ht="15.7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  <c r="AC679" s="5"/>
    </row>
    <row r="680" ht="15.7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  <c r="AB680" s="5"/>
      <c r="AC680" s="5"/>
    </row>
    <row r="681" ht="15.7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  <c r="AB681" s="5"/>
      <c r="AC681" s="5"/>
    </row>
    <row r="682" ht="15.7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  <c r="AB682" s="5"/>
      <c r="AC682" s="5"/>
    </row>
    <row r="683" ht="15.7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  <c r="AC683" s="5"/>
    </row>
    <row r="684" ht="15.7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  <c r="AB684" s="5"/>
      <c r="AC684" s="5"/>
    </row>
    <row r="685" ht="15.7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  <c r="AC685" s="5"/>
    </row>
    <row r="686" ht="15.7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  <c r="AC686" s="5"/>
    </row>
    <row r="687" ht="15.7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  <c r="AC687" s="5"/>
    </row>
    <row r="688" ht="15.7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  <c r="AB688" s="5"/>
      <c r="AC688" s="5"/>
    </row>
    <row r="689" ht="15.7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  <c r="AC689" s="5"/>
    </row>
    <row r="690" ht="15.7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  <c r="AC690" s="5"/>
    </row>
    <row r="691" ht="15.7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  <c r="AC691" s="5"/>
    </row>
    <row r="692" ht="15.7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  <c r="AC692" s="5"/>
    </row>
    <row r="693" ht="15.7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  <c r="AC693" s="5"/>
    </row>
    <row r="694" ht="15.7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  <c r="AB694" s="5"/>
      <c r="AC694" s="5"/>
    </row>
    <row r="695" ht="15.7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  <c r="AC695" s="5"/>
    </row>
    <row r="696" ht="15.7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  <c r="AB696" s="5"/>
      <c r="AC696" s="5"/>
    </row>
    <row r="697" ht="15.7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  <c r="AB697" s="5"/>
      <c r="AC697" s="5"/>
    </row>
    <row r="698" ht="15.7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  <c r="AB698" s="5"/>
      <c r="AC698" s="5"/>
    </row>
    <row r="699" ht="15.7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  <c r="AC699" s="5"/>
    </row>
    <row r="700" ht="15.7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  <c r="AC700" s="5"/>
    </row>
    <row r="701" ht="15.7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  <c r="AC701" s="5"/>
    </row>
    <row r="702" ht="15.7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  <c r="AC702" s="5"/>
    </row>
    <row r="703" ht="15.7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  <c r="AB703" s="5"/>
      <c r="AC703" s="5"/>
    </row>
    <row r="704" ht="15.7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  <c r="AB704" s="5"/>
      <c r="AC704" s="5"/>
    </row>
    <row r="705" ht="15.7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  <c r="AB705" s="5"/>
      <c r="AC705" s="5"/>
    </row>
    <row r="706" ht="15.7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  <c r="AB706" s="5"/>
      <c r="AC706" s="5"/>
    </row>
    <row r="707" ht="15.7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5"/>
      <c r="AC707" s="5"/>
    </row>
    <row r="708" ht="15.7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  <c r="AB708" s="5"/>
      <c r="AC708" s="5"/>
    </row>
    <row r="709" ht="15.7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  <c r="AB709" s="5"/>
      <c r="AC709" s="5"/>
    </row>
    <row r="710" ht="15.7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  <c r="AB710" s="5"/>
      <c r="AC710" s="5"/>
    </row>
    <row r="711" ht="15.7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5"/>
      <c r="AC711" s="5"/>
    </row>
    <row r="712" ht="15.7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  <c r="AB712" s="5"/>
      <c r="AC712" s="5"/>
    </row>
    <row r="713" ht="15.7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  <c r="AB713" s="5"/>
      <c r="AC713" s="5"/>
    </row>
    <row r="714" ht="15.7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  <c r="AB714" s="5"/>
      <c r="AC714" s="5"/>
    </row>
    <row r="715" ht="15.7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  <c r="AC715" s="5"/>
    </row>
    <row r="716" ht="15.7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  <c r="AB716" s="5"/>
      <c r="AC716" s="5"/>
    </row>
    <row r="717" ht="15.7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  <c r="AB717" s="5"/>
      <c r="AC717" s="5"/>
    </row>
    <row r="718" ht="15.7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  <c r="AB718" s="5"/>
      <c r="AC718" s="5"/>
    </row>
    <row r="719" ht="15.7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  <c r="AB719" s="5"/>
      <c r="AC719" s="5"/>
    </row>
    <row r="720" ht="15.7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  <c r="AB720" s="5"/>
      <c r="AC720" s="5"/>
    </row>
    <row r="721" ht="15.7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  <c r="AB721" s="5"/>
      <c r="AC721" s="5"/>
    </row>
    <row r="722" ht="15.7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  <c r="AB722" s="5"/>
      <c r="AC722" s="5"/>
    </row>
    <row r="723" ht="15.7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  <c r="AB723" s="5"/>
      <c r="AC723" s="5"/>
    </row>
    <row r="724" ht="15.7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  <c r="AB724" s="5"/>
      <c r="AC724" s="5"/>
    </row>
    <row r="725" ht="15.7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  <c r="AB725" s="5"/>
      <c r="AC725" s="5"/>
    </row>
    <row r="726" ht="15.7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  <c r="AB726" s="5"/>
      <c r="AC726" s="5"/>
    </row>
    <row r="727" ht="15.7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  <c r="AC727" s="5"/>
    </row>
    <row r="728" ht="15.7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  <c r="AB728" s="5"/>
      <c r="AC728" s="5"/>
    </row>
    <row r="729" ht="15.7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  <c r="AB729" s="5"/>
      <c r="AC729" s="5"/>
    </row>
    <row r="730" ht="15.7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  <c r="AC730" s="5"/>
    </row>
    <row r="731" ht="15.7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  <c r="AB731" s="5"/>
      <c r="AC731" s="5"/>
    </row>
    <row r="732" ht="15.7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  <c r="AB732" s="5"/>
      <c r="AC732" s="5"/>
    </row>
    <row r="733" ht="15.7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  <c r="AC733" s="5"/>
    </row>
    <row r="734" ht="15.7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  <c r="AB734" s="5"/>
      <c r="AC734" s="5"/>
    </row>
    <row r="735" ht="15.7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  <c r="AB735" s="5"/>
      <c r="AC735" s="5"/>
    </row>
    <row r="736" ht="15.7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  <c r="AC736" s="5"/>
    </row>
    <row r="737" ht="15.7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  <c r="AB737" s="5"/>
      <c r="AC737" s="5"/>
    </row>
    <row r="738" ht="15.7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  <c r="AB738" s="5"/>
      <c r="AC738" s="5"/>
    </row>
    <row r="739" ht="15.7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  <c r="AC739" s="5"/>
    </row>
    <row r="740" ht="15.7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  <c r="AC740" s="5"/>
    </row>
    <row r="741" ht="15.7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  <c r="AC741" s="5"/>
    </row>
    <row r="742" ht="15.7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  <c r="AC742" s="5"/>
    </row>
    <row r="743" ht="15.7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  <c r="AC743" s="5"/>
    </row>
    <row r="744" ht="15.7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  <c r="AB744" s="5"/>
      <c r="AC744" s="5"/>
    </row>
    <row r="745" ht="15.7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  <c r="AC745" s="5"/>
    </row>
    <row r="746" ht="15.7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  <c r="AB746" s="5"/>
      <c r="AC746" s="5"/>
    </row>
    <row r="747" ht="15.7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  <c r="AC747" s="5"/>
    </row>
    <row r="748" ht="15.7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  <c r="AC748" s="5"/>
    </row>
    <row r="749" ht="15.7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  <c r="AC749" s="5"/>
    </row>
    <row r="750" ht="15.7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  <c r="AC750" s="5"/>
    </row>
    <row r="751" ht="15.7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  <c r="AC751" s="5"/>
    </row>
    <row r="752" ht="15.7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  <c r="AB752" s="5"/>
      <c r="AC752" s="5"/>
    </row>
    <row r="753" ht="15.7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  <c r="AB753" s="5"/>
      <c r="AC753" s="5"/>
    </row>
    <row r="754" ht="15.7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  <c r="AC754" s="5"/>
    </row>
    <row r="755" ht="15.7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  <c r="AB755" s="5"/>
      <c r="AC755" s="5"/>
    </row>
    <row r="756" ht="15.7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  <c r="AB756" s="5"/>
      <c r="AC756" s="5"/>
    </row>
    <row r="757" ht="15.7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  <c r="AC757" s="5"/>
    </row>
    <row r="758" ht="15.7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  <c r="AB758" s="5"/>
      <c r="AC758" s="5"/>
    </row>
    <row r="759" ht="15.7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  <c r="AB759" s="5"/>
      <c r="AC759" s="5"/>
    </row>
    <row r="760" ht="15.7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  <c r="AC760" s="5"/>
    </row>
    <row r="761" ht="15.7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  <c r="AB761" s="5"/>
      <c r="AC761" s="5"/>
    </row>
    <row r="762" ht="15.7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  <c r="AB762" s="5"/>
      <c r="AC762" s="5"/>
    </row>
    <row r="763" ht="15.7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  <c r="AC763" s="5"/>
    </row>
    <row r="764" ht="15.7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  <c r="AB764" s="5"/>
      <c r="AC764" s="5"/>
    </row>
    <row r="765" ht="15.7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  <c r="AB765" s="5"/>
      <c r="AC765" s="5"/>
    </row>
    <row r="766" ht="15.7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  <c r="AC766" s="5"/>
    </row>
    <row r="767" ht="15.7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  <c r="AB767" s="5"/>
      <c r="AC767" s="5"/>
    </row>
    <row r="768" ht="15.7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  <c r="AB768" s="5"/>
      <c r="AC768" s="5"/>
    </row>
    <row r="769" ht="15.7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  <c r="AC769" s="5"/>
    </row>
    <row r="770" ht="15.7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  <c r="AB770" s="5"/>
      <c r="AC770" s="5"/>
    </row>
    <row r="771" ht="15.7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  <c r="AB771" s="5"/>
      <c r="AC771" s="5"/>
    </row>
    <row r="772" ht="15.7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  <c r="AC772" s="5"/>
    </row>
    <row r="773" ht="15.7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  <c r="AB773" s="5"/>
      <c r="AC773" s="5"/>
    </row>
    <row r="774" ht="15.7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  <c r="AB774" s="5"/>
      <c r="AC774" s="5"/>
    </row>
    <row r="775" ht="15.7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  <c r="AC775" s="5"/>
    </row>
    <row r="776" ht="15.7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  <c r="AB776" s="5"/>
      <c r="AC776" s="5"/>
    </row>
    <row r="777" ht="15.7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  <c r="AB777" s="5"/>
      <c r="AC777" s="5"/>
    </row>
    <row r="778" ht="15.7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  <c r="AB778" s="5"/>
      <c r="AC778" s="5"/>
    </row>
    <row r="779" ht="15.7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  <c r="AB779" s="5"/>
      <c r="AC779" s="5"/>
    </row>
    <row r="780" ht="15.7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  <c r="AB780" s="5"/>
      <c r="AC780" s="5"/>
    </row>
    <row r="781" ht="15.7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5"/>
      <c r="AC781" s="5"/>
    </row>
    <row r="782" ht="15.7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  <c r="AB782" s="5"/>
      <c r="AC782" s="5"/>
    </row>
    <row r="783" ht="15.7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  <c r="AB783" s="5"/>
      <c r="AC783" s="5"/>
    </row>
    <row r="784" ht="15.7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  <c r="AB784" s="5"/>
      <c r="AC784" s="5"/>
    </row>
    <row r="785" ht="15.7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  <c r="AB785" s="5"/>
      <c r="AC785" s="5"/>
    </row>
    <row r="786" ht="15.7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  <c r="AB786" s="5"/>
      <c r="AC786" s="5"/>
    </row>
    <row r="787" ht="15.7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  <c r="AC787" s="5"/>
    </row>
    <row r="788" ht="15.7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  <c r="AB788" s="5"/>
      <c r="AC788" s="5"/>
    </row>
    <row r="789" ht="15.7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  <c r="AB789" s="5"/>
      <c r="AC789" s="5"/>
    </row>
    <row r="790" ht="15.7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  <c r="AB790" s="5"/>
      <c r="AC790" s="5"/>
    </row>
    <row r="791" ht="15.7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  <c r="AB791" s="5"/>
      <c r="AC791" s="5"/>
    </row>
    <row r="792" ht="15.7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  <c r="AB792" s="5"/>
      <c r="AC792" s="5"/>
    </row>
    <row r="793" ht="15.7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  <c r="AB793" s="5"/>
      <c r="AC793" s="5"/>
    </row>
    <row r="794" ht="15.7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  <c r="AB794" s="5"/>
      <c r="AC794" s="5"/>
    </row>
    <row r="795" ht="15.7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  <c r="AB795" s="5"/>
      <c r="AC795" s="5"/>
    </row>
    <row r="796" ht="15.7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  <c r="AB796" s="5"/>
      <c r="AC796" s="5"/>
    </row>
    <row r="797" ht="15.7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  <c r="AB797" s="5"/>
      <c r="AC797" s="5"/>
    </row>
    <row r="798" ht="15.7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  <c r="AB798" s="5"/>
      <c r="AC798" s="5"/>
    </row>
    <row r="799" ht="15.7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  <c r="AB799" s="5"/>
      <c r="AC799" s="5"/>
    </row>
    <row r="800" ht="15.7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  <c r="AB800" s="5"/>
      <c r="AC800" s="5"/>
    </row>
    <row r="801" ht="15.7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  <c r="AB801" s="5"/>
      <c r="AC801" s="5"/>
    </row>
    <row r="802" ht="15.7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5"/>
      <c r="AC802" s="5"/>
    </row>
    <row r="803" ht="15.7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  <c r="AB803" s="5"/>
      <c r="AC803" s="5"/>
    </row>
    <row r="804" ht="15.7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  <c r="AB804" s="5"/>
      <c r="AC804" s="5"/>
    </row>
    <row r="805" ht="15.7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  <c r="AB805" s="5"/>
      <c r="AC805" s="5"/>
    </row>
    <row r="806" ht="15.7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  <c r="AB806" s="5"/>
      <c r="AC806" s="5"/>
    </row>
    <row r="807" ht="15.7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  <c r="AB807" s="5"/>
      <c r="AC807" s="5"/>
    </row>
    <row r="808" ht="15.7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  <c r="AC808" s="5"/>
    </row>
    <row r="809" ht="15.7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  <c r="AB809" s="5"/>
      <c r="AC809" s="5"/>
    </row>
    <row r="810" ht="15.7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  <c r="AB810" s="5"/>
      <c r="AC810" s="5"/>
    </row>
    <row r="811" ht="15.7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5"/>
      <c r="AC811" s="5"/>
    </row>
    <row r="812" ht="15.7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  <c r="AB812" s="5"/>
      <c r="AC812" s="5"/>
    </row>
    <row r="813" ht="15.7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  <c r="AB813" s="5"/>
      <c r="AC813" s="5"/>
    </row>
    <row r="814" ht="15.7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5"/>
      <c r="AC814" s="5"/>
    </row>
    <row r="815" ht="15.7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  <c r="AB815" s="5"/>
      <c r="AC815" s="5"/>
    </row>
    <row r="816" ht="15.7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  <c r="AB816" s="5"/>
      <c r="AC816" s="5"/>
    </row>
    <row r="817" ht="15.7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  <c r="AB817" s="5"/>
      <c r="AC817" s="5"/>
    </row>
    <row r="818" ht="15.7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  <c r="AB818" s="5"/>
      <c r="AC818" s="5"/>
    </row>
    <row r="819" ht="15.7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  <c r="AB819" s="5"/>
      <c r="AC819" s="5"/>
    </row>
    <row r="820" ht="15.7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  <c r="AB820" s="5"/>
      <c r="AC820" s="5"/>
    </row>
    <row r="821" ht="15.7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  <c r="AB821" s="5"/>
      <c r="AC821" s="5"/>
    </row>
    <row r="822" ht="15.7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  <c r="AB822" s="5"/>
      <c r="AC822" s="5"/>
    </row>
    <row r="823" ht="15.7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  <c r="AB823" s="5"/>
      <c r="AC823" s="5"/>
    </row>
    <row r="824" ht="15.7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  <c r="AB824" s="5"/>
      <c r="AC824" s="5"/>
    </row>
    <row r="825" ht="15.7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  <c r="AB825" s="5"/>
      <c r="AC825" s="5"/>
    </row>
    <row r="826" ht="15.7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  <c r="AB826" s="5"/>
      <c r="AC826" s="5"/>
    </row>
    <row r="827" ht="15.7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  <c r="AB827" s="5"/>
      <c r="AC827" s="5"/>
    </row>
    <row r="828" ht="15.7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  <c r="AB828" s="5"/>
      <c r="AC828" s="5"/>
    </row>
    <row r="829" ht="15.7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  <c r="AB829" s="5"/>
      <c r="AC829" s="5"/>
    </row>
    <row r="830" ht="15.7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  <c r="AB830" s="5"/>
      <c r="AC830" s="5"/>
    </row>
    <row r="831" ht="15.7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  <c r="AB831" s="5"/>
      <c r="AC831" s="5"/>
    </row>
    <row r="832" ht="15.7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  <c r="AB832" s="5"/>
      <c r="AC832" s="5"/>
    </row>
    <row r="833" ht="15.7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  <c r="AB833" s="5"/>
      <c r="AC833" s="5"/>
    </row>
    <row r="834" ht="15.7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  <c r="AB834" s="5"/>
      <c r="AC834" s="5"/>
    </row>
    <row r="835" ht="15.7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  <c r="AB835" s="5"/>
      <c r="AC835" s="5"/>
    </row>
    <row r="836" ht="15.7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  <c r="AB836" s="5"/>
      <c r="AC836" s="5"/>
    </row>
    <row r="837" ht="15.7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  <c r="AB837" s="5"/>
      <c r="AC837" s="5"/>
    </row>
    <row r="838" ht="15.7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  <c r="AB838" s="5"/>
      <c r="AC838" s="5"/>
    </row>
    <row r="839" ht="15.7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  <c r="AB839" s="5"/>
      <c r="AC839" s="5"/>
    </row>
    <row r="840" ht="15.7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  <c r="AB840" s="5"/>
      <c r="AC840" s="5"/>
    </row>
    <row r="841" ht="15.7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  <c r="AB841" s="5"/>
      <c r="AC841" s="5"/>
    </row>
    <row r="842" ht="15.7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  <c r="AB842" s="5"/>
      <c r="AC842" s="5"/>
    </row>
    <row r="843" ht="15.7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  <c r="AB843" s="5"/>
      <c r="AC843" s="5"/>
    </row>
    <row r="844" ht="15.7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  <c r="AB844" s="5"/>
      <c r="AC844" s="5"/>
    </row>
    <row r="845" ht="15.7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  <c r="AB845" s="5"/>
      <c r="AC845" s="5"/>
    </row>
    <row r="846" ht="15.7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  <c r="AB846" s="5"/>
      <c r="AC846" s="5"/>
    </row>
    <row r="847" ht="15.7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  <c r="AB847" s="5"/>
      <c r="AC847" s="5"/>
    </row>
    <row r="848" ht="15.7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  <c r="AB848" s="5"/>
      <c r="AC848" s="5"/>
    </row>
    <row r="849" ht="15.7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  <c r="AB849" s="5"/>
      <c r="AC849" s="5"/>
    </row>
    <row r="850" ht="15.7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  <c r="AB850" s="5"/>
      <c r="AC850" s="5"/>
    </row>
    <row r="851" ht="15.7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  <c r="AB851" s="5"/>
      <c r="AC851" s="5"/>
    </row>
    <row r="852" ht="15.7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  <c r="AB852" s="5"/>
      <c r="AC852" s="5"/>
    </row>
    <row r="853" ht="15.7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  <c r="AB853" s="5"/>
      <c r="AC853" s="5"/>
    </row>
    <row r="854" ht="15.7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  <c r="AB854" s="5"/>
      <c r="AC854" s="5"/>
    </row>
    <row r="855" ht="15.7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  <c r="AB855" s="5"/>
      <c r="AC855" s="5"/>
    </row>
    <row r="856" ht="15.7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  <c r="AB856" s="5"/>
      <c r="AC856" s="5"/>
    </row>
    <row r="857" ht="15.7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  <c r="AB857" s="5"/>
      <c r="AC857" s="5"/>
    </row>
    <row r="858" ht="15.7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  <c r="AB858" s="5"/>
      <c r="AC858" s="5"/>
    </row>
    <row r="859" ht="15.7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  <c r="AB859" s="5"/>
      <c r="AC859" s="5"/>
    </row>
    <row r="860" ht="15.7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  <c r="AB860" s="5"/>
      <c r="AC860" s="5"/>
    </row>
    <row r="861" ht="15.7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  <c r="AB861" s="5"/>
      <c r="AC861" s="5"/>
    </row>
    <row r="862" ht="15.7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  <c r="AB862" s="5"/>
      <c r="AC862" s="5"/>
    </row>
    <row r="863" ht="15.7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  <c r="AB863" s="5"/>
      <c r="AC863" s="5"/>
    </row>
    <row r="864" ht="15.7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  <c r="AB864" s="5"/>
      <c r="AC864" s="5"/>
    </row>
    <row r="865" ht="15.7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  <c r="AB865" s="5"/>
      <c r="AC865" s="5"/>
    </row>
    <row r="866" ht="15.7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  <c r="AB866" s="5"/>
      <c r="AC866" s="5"/>
    </row>
    <row r="867" ht="15.7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  <c r="AB867" s="5"/>
      <c r="AC867" s="5"/>
    </row>
    <row r="868" ht="15.7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  <c r="AB868" s="5"/>
      <c r="AC868" s="5"/>
    </row>
    <row r="869" ht="15.7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  <c r="AB869" s="5"/>
      <c r="AC869" s="5"/>
    </row>
    <row r="870" ht="15.7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  <c r="AB870" s="5"/>
      <c r="AC870" s="5"/>
    </row>
    <row r="871" ht="15.7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  <c r="AB871" s="5"/>
      <c r="AC871" s="5"/>
    </row>
    <row r="872" ht="15.7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  <c r="AB872" s="5"/>
      <c r="AC872" s="5"/>
    </row>
    <row r="873" ht="15.7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  <c r="AB873" s="5"/>
      <c r="AC873" s="5"/>
    </row>
    <row r="874" ht="15.7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  <c r="AB874" s="5"/>
      <c r="AC874" s="5"/>
    </row>
    <row r="875" ht="15.7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  <c r="AB875" s="5"/>
      <c r="AC875" s="5"/>
    </row>
    <row r="876" ht="15.7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  <c r="AB876" s="5"/>
      <c r="AC876" s="5"/>
    </row>
    <row r="877" ht="15.7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  <c r="AB877" s="5"/>
      <c r="AC877" s="5"/>
    </row>
    <row r="878" ht="15.7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  <c r="AB878" s="5"/>
      <c r="AC878" s="5"/>
    </row>
    <row r="879" ht="15.7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  <c r="AB879" s="5"/>
      <c r="AC879" s="5"/>
    </row>
    <row r="880" ht="15.7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  <c r="AB880" s="5"/>
      <c r="AC880" s="5"/>
    </row>
    <row r="881" ht="15.7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  <c r="AA881" s="5"/>
      <c r="AB881" s="5"/>
      <c r="AC881" s="5"/>
    </row>
    <row r="882" ht="15.7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  <c r="AA882" s="5"/>
      <c r="AB882" s="5"/>
      <c r="AC882" s="5"/>
    </row>
    <row r="883" ht="15.7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  <c r="AB883" s="5"/>
      <c r="AC883" s="5"/>
    </row>
    <row r="884" ht="15.7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  <c r="AA884" s="5"/>
      <c r="AB884" s="5"/>
      <c r="AC884" s="5"/>
    </row>
    <row r="885" ht="15.7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  <c r="AA885" s="5"/>
      <c r="AB885" s="5"/>
      <c r="AC885" s="5"/>
    </row>
    <row r="886" ht="15.7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  <c r="AB886" s="5"/>
      <c r="AC886" s="5"/>
    </row>
    <row r="887" ht="15.7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  <c r="AB887" s="5"/>
      <c r="AC887" s="5"/>
    </row>
    <row r="888" ht="15.7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/>
      <c r="AB888" s="5"/>
      <c r="AC888" s="5"/>
    </row>
    <row r="889" ht="15.7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  <c r="AB889" s="5"/>
      <c r="AC889" s="5"/>
    </row>
    <row r="890" ht="15.7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  <c r="AB890" s="5"/>
      <c r="AC890" s="5"/>
    </row>
    <row r="891" ht="15.7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  <c r="AA891" s="5"/>
      <c r="AB891" s="5"/>
      <c r="AC891" s="5"/>
    </row>
    <row r="892" ht="15.7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  <c r="AB892" s="5"/>
      <c r="AC892" s="5"/>
    </row>
    <row r="893" ht="15.7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  <c r="AA893" s="5"/>
      <c r="AB893" s="5"/>
      <c r="AC893" s="5"/>
    </row>
    <row r="894" ht="15.7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  <c r="AA894" s="5"/>
      <c r="AB894" s="5"/>
      <c r="AC894" s="5"/>
    </row>
    <row r="895" ht="15.7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  <c r="AB895" s="5"/>
      <c r="AC895" s="5"/>
    </row>
    <row r="896" ht="15.7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  <c r="AB896" s="5"/>
      <c r="AC896" s="5"/>
    </row>
    <row r="897" ht="15.7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  <c r="AA897" s="5"/>
      <c r="AB897" s="5"/>
      <c r="AC897" s="5"/>
    </row>
    <row r="898" ht="15.7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  <c r="AB898" s="5"/>
      <c r="AC898" s="5"/>
    </row>
    <row r="899" ht="15.7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  <c r="AB899" s="5"/>
      <c r="AC899" s="5"/>
    </row>
    <row r="900" ht="15.7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  <c r="AB900" s="5"/>
      <c r="AC900" s="5"/>
    </row>
    <row r="901" ht="15.7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  <c r="AB901" s="5"/>
      <c r="AC901" s="5"/>
    </row>
    <row r="902" ht="15.7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  <c r="AA902" s="5"/>
      <c r="AB902" s="5"/>
      <c r="AC902" s="5"/>
    </row>
    <row r="903" ht="15.7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  <c r="AA903" s="5"/>
      <c r="AB903" s="5"/>
      <c r="AC903" s="5"/>
    </row>
    <row r="904" ht="15.7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  <c r="AB904" s="5"/>
      <c r="AC904" s="5"/>
    </row>
    <row r="905" ht="15.7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  <c r="AA905" s="5"/>
      <c r="AB905" s="5"/>
      <c r="AC905" s="5"/>
    </row>
    <row r="906" ht="15.7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  <c r="AA906" s="5"/>
      <c r="AB906" s="5"/>
      <c r="AC906" s="5"/>
    </row>
    <row r="907" ht="15.7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  <c r="AB907" s="5"/>
      <c r="AC907" s="5"/>
    </row>
    <row r="908" ht="15.7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  <c r="AA908" s="5"/>
      <c r="AB908" s="5"/>
      <c r="AC908" s="5"/>
    </row>
    <row r="909" ht="15.7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  <c r="AA909" s="5"/>
      <c r="AB909" s="5"/>
      <c r="AC909" s="5"/>
    </row>
    <row r="910" ht="15.7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  <c r="AB910" s="5"/>
      <c r="AC910" s="5"/>
    </row>
    <row r="911" ht="15.7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  <c r="AA911" s="5"/>
      <c r="AB911" s="5"/>
      <c r="AC911" s="5"/>
    </row>
    <row r="912" ht="15.7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  <c r="AA912" s="5"/>
      <c r="AB912" s="5"/>
      <c r="AC912" s="5"/>
    </row>
    <row r="913" ht="15.7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  <c r="AA913" s="5"/>
      <c r="AB913" s="5"/>
      <c r="AC913" s="5"/>
    </row>
    <row r="914" ht="15.7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  <c r="AA914" s="5"/>
      <c r="AB914" s="5"/>
      <c r="AC914" s="5"/>
    </row>
    <row r="915" ht="15.7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  <c r="AA915" s="5"/>
      <c r="AB915" s="5"/>
      <c r="AC915" s="5"/>
    </row>
    <row r="916" ht="15.7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  <c r="AA916" s="5"/>
      <c r="AB916" s="5"/>
      <c r="AC916" s="5"/>
    </row>
    <row r="917" ht="15.7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  <c r="AA917" s="5"/>
      <c r="AB917" s="5"/>
      <c r="AC917" s="5"/>
    </row>
    <row r="918" ht="15.7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  <c r="AA918" s="5"/>
      <c r="AB918" s="5"/>
      <c r="AC918" s="5"/>
    </row>
    <row r="919" ht="15.7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  <c r="AA919" s="5"/>
      <c r="AB919" s="5"/>
      <c r="AC919" s="5"/>
    </row>
    <row r="920" ht="15.7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  <c r="AA920" s="5"/>
      <c r="AB920" s="5"/>
      <c r="AC920" s="5"/>
    </row>
    <row r="921" ht="15.7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  <c r="AA921" s="5"/>
      <c r="AB921" s="5"/>
      <c r="AC921" s="5"/>
    </row>
    <row r="922" ht="15.7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  <c r="AA922" s="5"/>
      <c r="AB922" s="5"/>
      <c r="AC922" s="5"/>
    </row>
    <row r="923" ht="15.7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  <c r="AA923" s="5"/>
      <c r="AB923" s="5"/>
      <c r="AC923" s="5"/>
    </row>
    <row r="924" ht="15.7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  <c r="AA924" s="5"/>
      <c r="AB924" s="5"/>
      <c r="AC924" s="5"/>
    </row>
    <row r="925" ht="15.7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  <c r="AA925" s="5"/>
      <c r="AB925" s="5"/>
      <c r="AC925" s="5"/>
    </row>
    <row r="926" ht="15.7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  <c r="AA926" s="5"/>
      <c r="AB926" s="5"/>
      <c r="AC926" s="5"/>
    </row>
    <row r="927" ht="15.7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  <c r="AA927" s="5"/>
      <c r="AB927" s="5"/>
      <c r="AC927" s="5"/>
    </row>
    <row r="928" ht="15.7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  <c r="AA928" s="5"/>
      <c r="AB928" s="5"/>
      <c r="AC928" s="5"/>
    </row>
    <row r="929" ht="15.7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  <c r="AA929" s="5"/>
      <c r="AB929" s="5"/>
      <c r="AC929" s="5"/>
    </row>
    <row r="930" ht="15.7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  <c r="AA930" s="5"/>
      <c r="AB930" s="5"/>
      <c r="AC930" s="5"/>
    </row>
    <row r="931" ht="15.7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  <c r="AA931" s="5"/>
      <c r="AB931" s="5"/>
      <c r="AC931" s="5"/>
    </row>
    <row r="932" ht="15.7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  <c r="AA932" s="5"/>
      <c r="AB932" s="5"/>
      <c r="AC932" s="5"/>
    </row>
    <row r="933" ht="15.7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  <c r="AA933" s="5"/>
      <c r="AB933" s="5"/>
      <c r="AC933" s="5"/>
    </row>
    <row r="934" ht="15.7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  <c r="AA934" s="5"/>
      <c r="AB934" s="5"/>
      <c r="AC934" s="5"/>
    </row>
    <row r="935" ht="15.7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  <c r="AA935" s="5"/>
      <c r="AB935" s="5"/>
      <c r="AC935" s="5"/>
    </row>
    <row r="936" ht="15.7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  <c r="AA936" s="5"/>
      <c r="AB936" s="5"/>
      <c r="AC936" s="5"/>
    </row>
    <row r="937" ht="15.7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  <c r="AA937" s="5"/>
      <c r="AB937" s="5"/>
      <c r="AC937" s="5"/>
    </row>
    <row r="938" ht="15.7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  <c r="AA938" s="5"/>
      <c r="AB938" s="5"/>
      <c r="AC938" s="5"/>
    </row>
    <row r="939" ht="15.7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  <c r="AA939" s="5"/>
      <c r="AB939" s="5"/>
      <c r="AC939" s="5"/>
    </row>
    <row r="940" ht="15.7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  <c r="AA940" s="5"/>
      <c r="AB940" s="5"/>
      <c r="AC940" s="5"/>
    </row>
    <row r="941" ht="15.7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  <c r="AA941" s="5"/>
      <c r="AB941" s="5"/>
      <c r="AC941" s="5"/>
    </row>
    <row r="942" ht="15.7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  <c r="AA942" s="5"/>
      <c r="AB942" s="5"/>
      <c r="AC942" s="5"/>
    </row>
    <row r="943" ht="15.7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  <c r="AA943" s="5"/>
      <c r="AB943" s="5"/>
      <c r="AC943" s="5"/>
    </row>
    <row r="944" ht="15.7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  <c r="AA944" s="5"/>
      <c r="AB944" s="5"/>
      <c r="AC944" s="5"/>
    </row>
    <row r="945" ht="15.7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  <c r="AA945" s="5"/>
      <c r="AB945" s="5"/>
      <c r="AC945" s="5"/>
    </row>
    <row r="946" ht="15.7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  <c r="AA946" s="5"/>
      <c r="AB946" s="5"/>
      <c r="AC946" s="5"/>
    </row>
    <row r="947" ht="15.7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  <c r="AA947" s="5"/>
      <c r="AB947" s="5"/>
      <c r="AC947" s="5"/>
    </row>
    <row r="948" ht="15.7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  <c r="AA948" s="5"/>
      <c r="AB948" s="5"/>
      <c r="AC948" s="5"/>
    </row>
    <row r="949" ht="15.7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  <c r="AA949" s="5"/>
      <c r="AB949" s="5"/>
      <c r="AC949" s="5"/>
    </row>
    <row r="950" ht="15.7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  <c r="AA950" s="5"/>
      <c r="AB950" s="5"/>
      <c r="AC950" s="5"/>
    </row>
    <row r="951" ht="15.7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  <c r="AA951" s="5"/>
      <c r="AB951" s="5"/>
      <c r="AC951" s="5"/>
    </row>
    <row r="952" ht="15.7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  <c r="AA952" s="5"/>
      <c r="AB952" s="5"/>
      <c r="AC952" s="5"/>
    </row>
    <row r="953" ht="15.7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  <c r="AA953" s="5"/>
      <c r="AB953" s="5"/>
      <c r="AC953" s="5"/>
    </row>
    <row r="954" ht="15.7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  <c r="AA954" s="5"/>
      <c r="AB954" s="5"/>
      <c r="AC954" s="5"/>
    </row>
    <row r="955" ht="15.7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  <c r="AA955" s="5"/>
      <c r="AB955" s="5"/>
      <c r="AC955" s="5"/>
    </row>
    <row r="956" ht="15.7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  <c r="AA956" s="5"/>
      <c r="AB956" s="5"/>
      <c r="AC956" s="5"/>
    </row>
    <row r="957" ht="15.7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  <c r="AA957" s="5"/>
      <c r="AB957" s="5"/>
      <c r="AC957" s="5"/>
    </row>
    <row r="958" ht="15.7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  <c r="AA958" s="5"/>
      <c r="AB958" s="5"/>
      <c r="AC958" s="5"/>
    </row>
    <row r="959" ht="15.7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  <c r="AA959" s="5"/>
      <c r="AB959" s="5"/>
      <c r="AC959" s="5"/>
    </row>
    <row r="960" ht="15.7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  <c r="AA960" s="5"/>
      <c r="AB960" s="5"/>
      <c r="AC960" s="5"/>
    </row>
    <row r="961" ht="15.7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  <c r="AA961" s="5"/>
      <c r="AB961" s="5"/>
      <c r="AC961" s="5"/>
    </row>
    <row r="962" ht="15.7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  <c r="AA962" s="5"/>
      <c r="AB962" s="5"/>
      <c r="AC962" s="5"/>
    </row>
    <row r="963" ht="15.7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  <c r="AA963" s="5"/>
      <c r="AB963" s="5"/>
      <c r="AC963" s="5"/>
    </row>
    <row r="964" ht="15.7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  <c r="AA964" s="5"/>
      <c r="AB964" s="5"/>
      <c r="AC964" s="5"/>
    </row>
    <row r="965" ht="15.7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  <c r="AA965" s="5"/>
      <c r="AB965" s="5"/>
      <c r="AC965" s="5"/>
    </row>
    <row r="966" ht="15.7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  <c r="AA966" s="5"/>
      <c r="AB966" s="5"/>
      <c r="AC966" s="5"/>
    </row>
    <row r="967" ht="15.7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  <c r="AA967" s="5"/>
      <c r="AB967" s="5"/>
      <c r="AC967" s="5"/>
    </row>
    <row r="968" ht="15.7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  <c r="AA968" s="5"/>
      <c r="AB968" s="5"/>
      <c r="AC968" s="5"/>
    </row>
    <row r="969" ht="15.7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  <c r="AA969" s="5"/>
      <c r="AB969" s="5"/>
      <c r="AC969" s="5"/>
    </row>
    <row r="970" ht="15.7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  <c r="AA970" s="5"/>
      <c r="AB970" s="5"/>
      <c r="AC970" s="5"/>
    </row>
    <row r="971" ht="15.7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  <c r="AA971" s="5"/>
      <c r="AB971" s="5"/>
      <c r="AC971" s="5"/>
    </row>
    <row r="972" ht="15.7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  <c r="AA972" s="5"/>
      <c r="AB972" s="5"/>
      <c r="AC972" s="5"/>
    </row>
    <row r="973" ht="15.7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  <c r="AA973" s="5"/>
      <c r="AB973" s="5"/>
      <c r="AC973" s="5"/>
    </row>
    <row r="974" ht="15.7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  <c r="AA974" s="5"/>
      <c r="AB974" s="5"/>
      <c r="AC974" s="5"/>
    </row>
    <row r="975" ht="15.7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  <c r="AA975" s="5"/>
      <c r="AB975" s="5"/>
      <c r="AC975" s="5"/>
    </row>
    <row r="976" ht="15.7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  <c r="AA976" s="5"/>
      <c r="AB976" s="5"/>
      <c r="AC976" s="5"/>
    </row>
    <row r="977" ht="15.7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  <c r="AA977" s="5"/>
      <c r="AB977" s="5"/>
      <c r="AC977" s="5"/>
    </row>
    <row r="978" ht="15.7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  <c r="AA978" s="5"/>
      <c r="AB978" s="5"/>
      <c r="AC978" s="5"/>
    </row>
    <row r="979" ht="15.7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  <c r="AA979" s="5"/>
      <c r="AB979" s="5"/>
      <c r="AC979" s="5"/>
    </row>
    <row r="980" ht="15.7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  <c r="AA980" s="5"/>
      <c r="AB980" s="5"/>
      <c r="AC980" s="5"/>
    </row>
    <row r="981" ht="15.7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  <c r="AA981" s="5"/>
      <c r="AB981" s="5"/>
      <c r="AC981" s="5"/>
    </row>
    <row r="982" ht="15.7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  <c r="AA982" s="5"/>
      <c r="AB982" s="5"/>
      <c r="AC982" s="5"/>
    </row>
    <row r="983" ht="15.7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  <c r="AA983" s="5"/>
      <c r="AB983" s="5"/>
      <c r="AC983" s="5"/>
    </row>
    <row r="984" ht="15.7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  <c r="AA984" s="5"/>
      <c r="AB984" s="5"/>
      <c r="AC984" s="5"/>
    </row>
    <row r="985" ht="15.75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  <c r="AA985" s="5"/>
      <c r="AB985" s="5"/>
      <c r="AC985" s="5"/>
    </row>
    <row r="986" ht="15.75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  <c r="AA986" s="5"/>
      <c r="AB986" s="5"/>
      <c r="AC986" s="5"/>
    </row>
    <row r="987" ht="15.75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  <c r="AA987" s="5"/>
      <c r="AB987" s="5"/>
      <c r="AC987" s="5"/>
    </row>
    <row r="988" ht="15.75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  <c r="AA988" s="5"/>
      <c r="AB988" s="5"/>
      <c r="AC988" s="5"/>
    </row>
    <row r="989" ht="15.75" customHeight="1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  <c r="AA989" s="5"/>
      <c r="AB989" s="5"/>
      <c r="AC989" s="5"/>
    </row>
    <row r="990" ht="15.75" customHeight="1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  <c r="AA990" s="5"/>
      <c r="AB990" s="5"/>
      <c r="AC990" s="5"/>
    </row>
    <row r="991" ht="15.75" customHeight="1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  <c r="AA991" s="5"/>
      <c r="AB991" s="5"/>
      <c r="AC991" s="5"/>
    </row>
    <row r="992" ht="15.75" customHeight="1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  <c r="AA992" s="5"/>
      <c r="AB992" s="5"/>
      <c r="AC992" s="5"/>
    </row>
    <row r="993" ht="15.75" customHeight="1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  <c r="AA993" s="5"/>
      <c r="AB993" s="5"/>
      <c r="AC993" s="5"/>
    </row>
    <row r="994" ht="15.75" customHeight="1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  <c r="AA994" s="5"/>
      <c r="AB994" s="5"/>
      <c r="AC994" s="5"/>
    </row>
    <row r="995" ht="15.75" customHeight="1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  <c r="AA995" s="5"/>
      <c r="AB995" s="5"/>
      <c r="AC995" s="5"/>
    </row>
    <row r="996" ht="15.75" customHeight="1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  <c r="AA996" s="5"/>
      <c r="AB996" s="5"/>
      <c r="AC996" s="5"/>
    </row>
    <row r="997" ht="15.75" customHeight="1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  <c r="AA997" s="5"/>
      <c r="AB997" s="5"/>
      <c r="AC997" s="5"/>
    </row>
    <row r="998" ht="15.75" customHeight="1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  <c r="AA998" s="5"/>
      <c r="AB998" s="5"/>
      <c r="AC998" s="5"/>
    </row>
    <row r="999" ht="15.75" customHeight="1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  <c r="AA999" s="5"/>
      <c r="AB999" s="5"/>
      <c r="AC999" s="5"/>
    </row>
    <row r="1000" ht="15.75" customHeight="1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  <c r="AA1000" s="5"/>
      <c r="AB1000" s="5"/>
      <c r="AC1000" s="5"/>
    </row>
    <row r="1001" ht="15.75" customHeight="1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  <c r="P1001" s="5"/>
      <c r="Q1001" s="5"/>
      <c r="R1001" s="5"/>
      <c r="S1001" s="5"/>
      <c r="T1001" s="5"/>
      <c r="U1001" s="5"/>
      <c r="V1001" s="5"/>
      <c r="W1001" s="5"/>
      <c r="X1001" s="5"/>
      <c r="Y1001" s="5"/>
      <c r="Z1001" s="5"/>
      <c r="AA1001" s="5"/>
      <c r="AB1001" s="5"/>
      <c r="AC1001" s="5"/>
    </row>
    <row r="1002" ht="15.75" customHeight="1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  <c r="P1002" s="5"/>
      <c r="Q1002" s="5"/>
      <c r="R1002" s="5"/>
      <c r="S1002" s="5"/>
      <c r="T1002" s="5"/>
      <c r="U1002" s="5"/>
      <c r="V1002" s="5"/>
      <c r="W1002" s="5"/>
      <c r="X1002" s="5"/>
      <c r="Y1002" s="5"/>
      <c r="Z1002" s="5"/>
      <c r="AA1002" s="5"/>
      <c r="AB1002" s="5"/>
      <c r="AC1002" s="5"/>
    </row>
    <row r="1003" ht="15.75" customHeight="1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  <c r="P1003" s="5"/>
      <c r="Q1003" s="5"/>
      <c r="R1003" s="5"/>
      <c r="S1003" s="5"/>
      <c r="T1003" s="5"/>
      <c r="U1003" s="5"/>
      <c r="V1003" s="5"/>
      <c r="W1003" s="5"/>
      <c r="X1003" s="5"/>
      <c r="Y1003" s="5"/>
      <c r="Z1003" s="5"/>
      <c r="AA1003" s="5"/>
      <c r="AB1003" s="5"/>
      <c r="AC1003" s="5"/>
    </row>
    <row r="1004" ht="15.75" customHeight="1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  <c r="P1004" s="5"/>
      <c r="Q1004" s="5"/>
      <c r="R1004" s="5"/>
      <c r="S1004" s="5"/>
      <c r="T1004" s="5"/>
      <c r="U1004" s="5"/>
      <c r="V1004" s="5"/>
      <c r="W1004" s="5"/>
      <c r="X1004" s="5"/>
      <c r="Y1004" s="5"/>
      <c r="Z1004" s="5"/>
      <c r="AA1004" s="5"/>
      <c r="AB1004" s="5"/>
      <c r="AC1004" s="5"/>
    </row>
    <row r="1005" ht="15.75" customHeight="1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  <c r="P1005" s="5"/>
      <c r="Q1005" s="5"/>
      <c r="R1005" s="5"/>
      <c r="S1005" s="5"/>
      <c r="T1005" s="5"/>
      <c r="U1005" s="5"/>
      <c r="V1005" s="5"/>
      <c r="W1005" s="5"/>
      <c r="X1005" s="5"/>
      <c r="Y1005" s="5"/>
      <c r="Z1005" s="5"/>
      <c r="AA1005" s="5"/>
      <c r="AB1005" s="5"/>
      <c r="AC1005" s="5"/>
    </row>
    <row r="1006" ht="15.75" customHeight="1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  <c r="P1006" s="5"/>
      <c r="Q1006" s="5"/>
      <c r="R1006" s="5"/>
      <c r="S1006" s="5"/>
      <c r="T1006" s="5"/>
      <c r="U1006" s="5"/>
      <c r="V1006" s="5"/>
      <c r="W1006" s="5"/>
      <c r="X1006" s="5"/>
      <c r="Y1006" s="5"/>
      <c r="Z1006" s="5"/>
      <c r="AA1006" s="5"/>
      <c r="AB1006" s="5"/>
      <c r="AC1006" s="5"/>
    </row>
    <row r="1007" ht="15.75" customHeight="1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  <c r="P1007" s="5"/>
      <c r="Q1007" s="5"/>
      <c r="R1007" s="5"/>
      <c r="S1007" s="5"/>
      <c r="T1007" s="5"/>
      <c r="U1007" s="5"/>
      <c r="V1007" s="5"/>
      <c r="W1007" s="5"/>
      <c r="X1007" s="5"/>
      <c r="Y1007" s="5"/>
      <c r="Z1007" s="5"/>
      <c r="AA1007" s="5"/>
      <c r="AB1007" s="5"/>
      <c r="AC1007" s="5"/>
    </row>
    <row r="1008" ht="15.75" customHeight="1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  <c r="P1008" s="5"/>
      <c r="Q1008" s="5"/>
      <c r="R1008" s="5"/>
      <c r="S1008" s="5"/>
      <c r="T1008" s="5"/>
      <c r="U1008" s="5"/>
      <c r="V1008" s="5"/>
      <c r="W1008" s="5"/>
      <c r="X1008" s="5"/>
      <c r="Y1008" s="5"/>
      <c r="Z1008" s="5"/>
      <c r="AA1008" s="5"/>
      <c r="AB1008" s="5"/>
      <c r="AC1008" s="5"/>
    </row>
    <row r="1009" ht="15.75" customHeight="1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  <c r="P1009" s="5"/>
      <c r="Q1009" s="5"/>
      <c r="R1009" s="5"/>
      <c r="S1009" s="5"/>
      <c r="T1009" s="5"/>
      <c r="U1009" s="5"/>
      <c r="V1009" s="5"/>
      <c r="W1009" s="5"/>
      <c r="X1009" s="5"/>
      <c r="Y1009" s="5"/>
      <c r="Z1009" s="5"/>
      <c r="AA1009" s="5"/>
      <c r="AB1009" s="5"/>
      <c r="AC1009" s="5"/>
    </row>
    <row r="1010" ht="15.75" customHeight="1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  <c r="P1010" s="5"/>
      <c r="Q1010" s="5"/>
      <c r="R1010" s="5"/>
      <c r="S1010" s="5"/>
      <c r="T1010" s="5"/>
      <c r="U1010" s="5"/>
      <c r="V1010" s="5"/>
      <c r="W1010" s="5"/>
      <c r="X1010" s="5"/>
      <c r="Y1010" s="5"/>
      <c r="Z1010" s="5"/>
      <c r="AA1010" s="5"/>
      <c r="AB1010" s="5"/>
      <c r="AC1010" s="5"/>
    </row>
    <row r="1011" ht="15.75" customHeight="1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  <c r="P1011" s="5"/>
      <c r="Q1011" s="5"/>
      <c r="R1011" s="5"/>
      <c r="S1011" s="5"/>
      <c r="T1011" s="5"/>
      <c r="U1011" s="5"/>
      <c r="V1011" s="5"/>
      <c r="W1011" s="5"/>
      <c r="X1011" s="5"/>
      <c r="Y1011" s="5"/>
      <c r="Z1011" s="5"/>
      <c r="AA1011" s="5"/>
      <c r="AB1011" s="5"/>
      <c r="AC1011" s="5"/>
    </row>
  </sheetData>
  <autoFilter ref="$A$75:$B$75">
    <sortState ref="A75:B75">
      <sortCondition descending="1" ref="B75"/>
    </sortState>
  </autoFil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5.13" defaultRowHeight="15.0"/>
  <cols>
    <col customWidth="1" min="1" max="1" width="14.25"/>
    <col customWidth="1" min="2" max="2" width="7.63"/>
    <col customWidth="1" min="3" max="3" width="10.88"/>
    <col customWidth="1" min="4" max="4" width="7.63"/>
    <col customWidth="1" min="5" max="5" width="14.25"/>
    <col customWidth="1" min="6" max="6" width="7.63"/>
    <col customWidth="1" min="7" max="7" width="12.0"/>
    <col customWidth="1" min="8" max="8" width="7.63"/>
    <col customWidth="1" min="9" max="9" width="12.88"/>
    <col customWidth="1" min="10" max="10" width="7.63"/>
    <col customWidth="1" min="11" max="12" width="15.13"/>
  </cols>
  <sheetData>
    <row r="1" ht="12.75" customHeight="1">
      <c r="A1" s="53" t="s">
        <v>78</v>
      </c>
      <c r="B1" s="17">
        <v>500.0</v>
      </c>
      <c r="C1" s="53" t="s">
        <v>79</v>
      </c>
      <c r="D1" s="17">
        <v>500.0</v>
      </c>
      <c r="E1" s="53" t="s">
        <v>80</v>
      </c>
      <c r="F1" s="17">
        <v>500.0</v>
      </c>
      <c r="G1" s="53" t="s">
        <v>81</v>
      </c>
      <c r="H1" s="17">
        <v>500.0</v>
      </c>
      <c r="I1" s="53" t="s">
        <v>82</v>
      </c>
      <c r="J1" s="17">
        <v>500.0</v>
      </c>
      <c r="K1" s="53" t="s">
        <v>83</v>
      </c>
      <c r="L1" s="17">
        <v>500.0</v>
      </c>
    </row>
    <row r="2" ht="12.75" customHeight="1">
      <c r="A2" s="17" t="s">
        <v>84</v>
      </c>
      <c r="B2" s="17">
        <v>380.0</v>
      </c>
      <c r="C2" s="17" t="s">
        <v>85</v>
      </c>
      <c r="D2" s="17">
        <v>160.0</v>
      </c>
      <c r="E2" s="17" t="s">
        <v>86</v>
      </c>
      <c r="F2" s="17">
        <v>270.0</v>
      </c>
      <c r="G2" s="17" t="s">
        <v>87</v>
      </c>
      <c r="H2" s="17">
        <v>60.0</v>
      </c>
      <c r="I2" s="17" t="s">
        <v>88</v>
      </c>
      <c r="J2" s="17">
        <v>101.0</v>
      </c>
      <c r="K2" s="17" t="s">
        <v>89</v>
      </c>
      <c r="L2" s="17">
        <v>105.0</v>
      </c>
    </row>
    <row r="3" ht="12.75" customHeight="1">
      <c r="A3" s="17" t="s">
        <v>90</v>
      </c>
      <c r="B3" s="17">
        <v>7.0</v>
      </c>
      <c r="C3" s="17" t="s">
        <v>91</v>
      </c>
      <c r="D3" s="17">
        <v>300.0</v>
      </c>
      <c r="E3" s="17" t="s">
        <v>92</v>
      </c>
      <c r="F3" s="17">
        <v>230.0</v>
      </c>
      <c r="G3" s="17" t="s">
        <v>93</v>
      </c>
      <c r="H3" s="17">
        <v>21.0</v>
      </c>
      <c r="I3" s="17" t="s">
        <v>94</v>
      </c>
      <c r="J3" s="17">
        <v>5.0</v>
      </c>
      <c r="K3" s="17" t="s">
        <v>95</v>
      </c>
      <c r="L3" s="17">
        <v>39.0</v>
      </c>
    </row>
    <row r="4" ht="12.75" customHeight="1">
      <c r="A4" s="17" t="s">
        <v>96</v>
      </c>
      <c r="B4" s="17">
        <v>35.0</v>
      </c>
      <c r="C4" s="17" t="s">
        <v>97</v>
      </c>
      <c r="D4" s="17">
        <v>3.0</v>
      </c>
      <c r="E4" s="17"/>
      <c r="F4" s="17"/>
      <c r="G4" s="17" t="s">
        <v>98</v>
      </c>
      <c r="H4" s="17">
        <v>5.0</v>
      </c>
      <c r="I4" s="17" t="s">
        <v>99</v>
      </c>
      <c r="J4" s="17">
        <v>91.0</v>
      </c>
      <c r="K4" s="17" t="s">
        <v>100</v>
      </c>
      <c r="L4" s="17">
        <v>85.0</v>
      </c>
    </row>
    <row r="5" ht="12.75" customHeight="1">
      <c r="A5" s="17" t="s">
        <v>101</v>
      </c>
      <c r="B5" s="17">
        <v>7.0</v>
      </c>
      <c r="C5" s="17" t="s">
        <v>102</v>
      </c>
      <c r="D5" s="17">
        <v>1.0</v>
      </c>
      <c r="E5" s="17"/>
      <c r="F5" s="17"/>
      <c r="G5" s="17" t="s">
        <v>103</v>
      </c>
      <c r="H5" s="17">
        <v>381.0</v>
      </c>
      <c r="I5" s="17" t="s">
        <v>104</v>
      </c>
      <c r="J5" s="17">
        <v>20.0</v>
      </c>
      <c r="K5" s="17" t="s">
        <v>105</v>
      </c>
      <c r="L5" s="17">
        <v>35.0</v>
      </c>
    </row>
    <row r="6" ht="12.75" customHeight="1">
      <c r="A6" s="17" t="s">
        <v>106</v>
      </c>
      <c r="B6" s="17">
        <v>5.0</v>
      </c>
      <c r="C6" s="17" t="s">
        <v>107</v>
      </c>
      <c r="D6" s="17">
        <v>6.0</v>
      </c>
      <c r="E6" s="17"/>
      <c r="F6" s="17"/>
      <c r="G6" s="17" t="s">
        <v>108</v>
      </c>
      <c r="H6" s="17">
        <v>1.0</v>
      </c>
      <c r="I6" s="17" t="s">
        <v>109</v>
      </c>
      <c r="J6" s="17">
        <v>4.0</v>
      </c>
      <c r="K6" s="17" t="s">
        <v>110</v>
      </c>
      <c r="L6" s="17">
        <v>10.0</v>
      </c>
    </row>
    <row r="7" ht="12.75" customHeight="1">
      <c r="A7" s="17" t="s">
        <v>111</v>
      </c>
      <c r="B7" s="17">
        <v>20.0</v>
      </c>
      <c r="C7" s="17" t="s">
        <v>112</v>
      </c>
      <c r="D7" s="17">
        <v>6.0</v>
      </c>
      <c r="E7" s="17"/>
      <c r="F7" s="17"/>
      <c r="G7" s="17" t="s">
        <v>113</v>
      </c>
      <c r="H7" s="17">
        <v>6.0</v>
      </c>
      <c r="I7" s="17" t="s">
        <v>114</v>
      </c>
      <c r="J7" s="17">
        <v>126.0</v>
      </c>
      <c r="K7" s="17" t="s">
        <v>115</v>
      </c>
      <c r="L7" s="17">
        <v>25.0</v>
      </c>
    </row>
    <row r="8" ht="12.75" customHeight="1">
      <c r="A8" s="17" t="s">
        <v>116</v>
      </c>
      <c r="B8" s="17">
        <v>16.0</v>
      </c>
      <c r="C8" s="17" t="s">
        <v>117</v>
      </c>
      <c r="D8" s="17">
        <v>18.0</v>
      </c>
      <c r="E8" s="17"/>
      <c r="F8" s="17"/>
      <c r="G8" s="17" t="s">
        <v>118</v>
      </c>
      <c r="H8" s="17">
        <v>1.0</v>
      </c>
      <c r="I8" s="17" t="s">
        <v>119</v>
      </c>
      <c r="J8" s="17">
        <v>51.0</v>
      </c>
      <c r="K8" s="17" t="s">
        <v>120</v>
      </c>
      <c r="L8" s="17">
        <v>30.0</v>
      </c>
    </row>
    <row r="9" ht="12.75" customHeight="1">
      <c r="A9" s="17" t="s">
        <v>121</v>
      </c>
      <c r="B9" s="17">
        <v>11.0</v>
      </c>
      <c r="C9" s="17" t="s">
        <v>122</v>
      </c>
      <c r="D9" s="17">
        <v>1.0</v>
      </c>
      <c r="E9" s="17"/>
      <c r="F9" s="17"/>
      <c r="G9" s="17" t="s">
        <v>123</v>
      </c>
      <c r="H9" s="17">
        <v>1.0</v>
      </c>
      <c r="I9" s="17" t="s">
        <v>124</v>
      </c>
      <c r="J9" s="17">
        <v>63.0</v>
      </c>
      <c r="K9" s="17" t="s">
        <v>125</v>
      </c>
      <c r="L9" s="17">
        <v>32.0</v>
      </c>
    </row>
    <row r="10" ht="12.75" customHeight="1">
      <c r="A10" s="17" t="s">
        <v>126</v>
      </c>
      <c r="B10" s="17">
        <v>16.0</v>
      </c>
      <c r="C10" s="17" t="s">
        <v>127</v>
      </c>
      <c r="D10" s="17">
        <v>1.0</v>
      </c>
      <c r="E10" s="17"/>
      <c r="F10" s="17"/>
      <c r="G10" s="17" t="s">
        <v>128</v>
      </c>
      <c r="H10" s="17">
        <v>4.0</v>
      </c>
      <c r="I10" s="17" t="s">
        <v>129</v>
      </c>
      <c r="J10" s="17">
        <v>1.0</v>
      </c>
      <c r="K10" s="17" t="s">
        <v>130</v>
      </c>
      <c r="L10" s="17">
        <v>1.0</v>
      </c>
    </row>
    <row r="11" ht="12.75" customHeight="1">
      <c r="A11" s="54" t="s">
        <v>131</v>
      </c>
      <c r="B11" s="54">
        <v>1.0</v>
      </c>
      <c r="C11" s="54" t="s">
        <v>132</v>
      </c>
      <c r="D11" s="54">
        <v>1.0</v>
      </c>
      <c r="E11" s="54"/>
      <c r="F11" s="54"/>
      <c r="G11" s="54" t="s">
        <v>133</v>
      </c>
      <c r="H11" s="54">
        <v>1.0</v>
      </c>
      <c r="I11" s="54" t="s">
        <v>134</v>
      </c>
      <c r="J11" s="54">
        <v>28.0</v>
      </c>
      <c r="K11" s="54" t="s">
        <v>135</v>
      </c>
      <c r="L11" s="54">
        <v>28.0</v>
      </c>
    </row>
    <row r="12" ht="12.75" customHeight="1">
      <c r="A12" s="54" t="s">
        <v>136</v>
      </c>
      <c r="B12" s="54">
        <v>1.0</v>
      </c>
      <c r="C12" s="54" t="s">
        <v>137</v>
      </c>
      <c r="D12" s="54">
        <v>1.0</v>
      </c>
      <c r="E12" s="54"/>
      <c r="F12" s="54"/>
      <c r="G12" s="54" t="s">
        <v>138</v>
      </c>
      <c r="H12" s="54">
        <v>1.0</v>
      </c>
      <c r="I12" s="54" t="s">
        <v>139</v>
      </c>
      <c r="J12" s="54">
        <v>5.0</v>
      </c>
      <c r="K12" s="54" t="s">
        <v>140</v>
      </c>
      <c r="L12" s="54">
        <v>1.0</v>
      </c>
    </row>
    <row r="13" ht="12.75" customHeight="1">
      <c r="A13" s="54" t="s">
        <v>141</v>
      </c>
      <c r="B13" s="54">
        <v>1.0</v>
      </c>
      <c r="C13" s="54" t="s">
        <v>142</v>
      </c>
      <c r="D13" s="54">
        <v>1.0</v>
      </c>
      <c r="E13" s="54"/>
      <c r="F13" s="54"/>
      <c r="G13" s="54" t="s">
        <v>143</v>
      </c>
      <c r="H13" s="54">
        <v>1.0</v>
      </c>
      <c r="I13" s="54" t="s">
        <v>144</v>
      </c>
      <c r="J13" s="54">
        <v>1.0</v>
      </c>
      <c r="K13" s="54" t="s">
        <v>145</v>
      </c>
      <c r="L13" s="54">
        <v>13.0</v>
      </c>
    </row>
    <row r="14" ht="12.75" customHeight="1">
      <c r="A14" s="5"/>
      <c r="B14" s="17">
        <f>B1-SUM(B2:B11)</f>
        <v>2</v>
      </c>
      <c r="C14" s="17"/>
      <c r="D14" s="17">
        <f>D1-SUM(D2:D11)</f>
        <v>3</v>
      </c>
      <c r="E14" s="5"/>
      <c r="F14" s="17">
        <f>F1-SUM(F2:F11)</f>
        <v>0</v>
      </c>
      <c r="G14" s="5"/>
      <c r="H14" s="17">
        <f>H1-SUM(H2:H11)</f>
        <v>19</v>
      </c>
      <c r="I14" s="5"/>
      <c r="J14" s="17">
        <f>J1-SUM(J2:J10)</f>
        <v>38</v>
      </c>
      <c r="L14" s="17">
        <f>L1-SUM(L2:L10)</f>
        <v>138</v>
      </c>
    </row>
    <row r="15" ht="12.75" customHeight="1">
      <c r="A15" s="5"/>
      <c r="B15" s="5"/>
      <c r="C15" s="17"/>
      <c r="D15" s="5"/>
      <c r="E15" s="5"/>
      <c r="F15" s="5"/>
      <c r="G15" s="5"/>
      <c r="H15" s="5"/>
      <c r="I15" s="5"/>
      <c r="J15" s="5"/>
    </row>
    <row r="16" ht="12.75" customHeight="1">
      <c r="A16" s="5"/>
      <c r="B16" s="5"/>
      <c r="C16" s="17"/>
      <c r="D16" s="5"/>
      <c r="E16" s="5"/>
      <c r="F16" s="5"/>
      <c r="G16" s="5"/>
      <c r="H16" s="5"/>
      <c r="I16" s="5"/>
      <c r="J16" s="5"/>
    </row>
    <row r="17" ht="12.75" customHeight="1">
      <c r="A17" s="5"/>
      <c r="B17" s="5"/>
      <c r="C17" s="17"/>
      <c r="D17" s="5"/>
      <c r="E17" s="5"/>
      <c r="F17" s="17"/>
      <c r="G17" s="5"/>
      <c r="H17" s="5"/>
      <c r="I17" s="5"/>
      <c r="J17" s="5"/>
    </row>
    <row r="18" ht="12.75" customHeight="1">
      <c r="A18" s="5"/>
      <c r="B18" s="5"/>
      <c r="C18" s="17"/>
      <c r="D18" s="5"/>
      <c r="E18" s="5"/>
      <c r="F18" s="5"/>
      <c r="G18" s="5"/>
      <c r="H18" s="5"/>
      <c r="I18" s="5"/>
      <c r="J18" s="5"/>
    </row>
    <row r="19" ht="12.75" customHeight="1">
      <c r="A19" s="5"/>
      <c r="B19" s="5"/>
      <c r="C19" s="17" t="s">
        <v>88</v>
      </c>
      <c r="D19" s="5"/>
      <c r="E19" s="5"/>
      <c r="F19" s="5"/>
      <c r="G19" s="5"/>
      <c r="H19" s="5"/>
      <c r="I19" s="5"/>
      <c r="J19" s="5"/>
    </row>
    <row r="20" ht="12.75" customHeight="1">
      <c r="A20" s="5"/>
      <c r="B20" s="5"/>
      <c r="C20" s="17" t="s">
        <v>94</v>
      </c>
      <c r="D20" s="5"/>
      <c r="E20" s="5"/>
      <c r="F20" s="5"/>
      <c r="G20" s="5"/>
      <c r="H20" s="5"/>
      <c r="I20" s="5"/>
      <c r="J20" s="5"/>
    </row>
    <row r="21" ht="12.75" customHeight="1">
      <c r="A21" s="5"/>
      <c r="B21" s="5"/>
      <c r="C21" s="17" t="s">
        <v>99</v>
      </c>
      <c r="D21" s="5"/>
      <c r="E21" s="5"/>
      <c r="F21" s="5"/>
      <c r="G21" s="5"/>
      <c r="H21" s="5"/>
      <c r="I21" s="5"/>
      <c r="J21" s="5"/>
    </row>
    <row r="22" ht="12.75" customHeight="1">
      <c r="A22" s="5"/>
      <c r="B22" s="5"/>
      <c r="C22" s="17" t="s">
        <v>104</v>
      </c>
      <c r="D22" s="5"/>
      <c r="E22" s="5"/>
      <c r="F22" s="5"/>
      <c r="G22" s="5"/>
      <c r="H22" s="5"/>
      <c r="I22" s="5"/>
      <c r="J22" s="5"/>
    </row>
    <row r="23" ht="15.75" customHeight="1">
      <c r="A23" s="5"/>
      <c r="B23" s="5"/>
      <c r="C23" s="17" t="s">
        <v>114</v>
      </c>
      <c r="D23" s="5"/>
      <c r="E23" s="5"/>
      <c r="F23" s="5"/>
      <c r="G23" s="5"/>
      <c r="H23" s="5"/>
      <c r="I23" s="5"/>
      <c r="J23" s="5"/>
    </row>
    <row r="24" ht="15.75" customHeight="1">
      <c r="A24" s="5"/>
      <c r="B24" s="5"/>
      <c r="C24" s="17" t="s">
        <v>119</v>
      </c>
      <c r="D24" s="5"/>
      <c r="E24" s="5"/>
      <c r="F24" s="5"/>
      <c r="G24" s="5"/>
      <c r="H24" s="5"/>
      <c r="I24" s="5"/>
      <c r="J24" s="5"/>
    </row>
    <row r="25" ht="15.75" customHeight="1">
      <c r="A25" s="5"/>
      <c r="B25" s="5"/>
      <c r="C25" s="17" t="s">
        <v>124</v>
      </c>
      <c r="D25" s="5"/>
      <c r="E25" s="5"/>
      <c r="F25" s="5"/>
      <c r="G25" s="5"/>
      <c r="H25" s="5"/>
      <c r="I25" s="5"/>
      <c r="J25" s="5"/>
    </row>
    <row r="26" ht="15.75" customHeight="1">
      <c r="A26" s="5"/>
      <c r="B26" s="5"/>
      <c r="C26" s="17" t="s">
        <v>129</v>
      </c>
      <c r="D26" s="5"/>
      <c r="E26" s="5"/>
      <c r="F26" s="5"/>
      <c r="G26" s="5"/>
      <c r="H26" s="5"/>
      <c r="I26" s="5"/>
      <c r="J26" s="5"/>
    </row>
    <row r="27" ht="15.75" customHeight="1">
      <c r="A27" s="5"/>
      <c r="B27" s="5"/>
      <c r="C27" s="5" t="s">
        <v>134</v>
      </c>
      <c r="D27" s="5"/>
      <c r="E27" s="5"/>
      <c r="F27" s="5"/>
      <c r="G27" s="5"/>
      <c r="H27" s="5"/>
      <c r="I27" s="5"/>
      <c r="J27" s="5"/>
    </row>
    <row r="28" ht="15.75" customHeight="1">
      <c r="A28" s="5"/>
      <c r="B28" s="5"/>
      <c r="C28" s="5"/>
      <c r="D28" s="5"/>
      <c r="E28" s="5"/>
      <c r="F28" s="5"/>
      <c r="G28" s="5"/>
      <c r="H28" s="5"/>
      <c r="I28" s="5"/>
      <c r="J28" s="5"/>
    </row>
    <row r="29" ht="15.75" customHeight="1">
      <c r="A29" s="5"/>
      <c r="B29" s="5"/>
      <c r="C29" s="5"/>
      <c r="D29" s="5"/>
      <c r="E29" s="5"/>
      <c r="F29" s="5"/>
      <c r="G29" s="5"/>
      <c r="H29" s="5"/>
      <c r="I29" s="5"/>
      <c r="J29" s="5"/>
    </row>
    <row r="30" ht="15.75" customHeight="1">
      <c r="A30" s="5"/>
      <c r="B30" s="5"/>
      <c r="C30" s="5"/>
      <c r="D30" s="5"/>
      <c r="E30" s="5"/>
      <c r="F30" s="5"/>
      <c r="G30" s="5"/>
      <c r="H30" s="5"/>
      <c r="I30" s="5"/>
      <c r="J30" s="5"/>
    </row>
    <row r="31" ht="15.75" customHeight="1">
      <c r="A31" s="5"/>
      <c r="B31" s="5"/>
      <c r="C31" s="5"/>
      <c r="D31" s="5"/>
      <c r="E31" s="5"/>
      <c r="F31" s="5"/>
      <c r="G31" s="5"/>
      <c r="H31" s="5"/>
      <c r="I31" s="5"/>
      <c r="J31" s="5"/>
    </row>
    <row r="32" ht="15.75" customHeight="1">
      <c r="A32" s="5"/>
      <c r="B32" s="5"/>
      <c r="C32" s="5"/>
      <c r="D32" s="5"/>
      <c r="E32" s="5"/>
      <c r="F32" s="5"/>
      <c r="G32" s="5"/>
      <c r="H32" s="5"/>
      <c r="I32" s="5"/>
      <c r="J32" s="5"/>
    </row>
    <row r="33" ht="15.75" customHeight="1">
      <c r="A33" s="5"/>
      <c r="B33" s="5"/>
      <c r="C33" s="5"/>
      <c r="D33" s="5"/>
      <c r="E33" s="5"/>
      <c r="F33" s="5"/>
      <c r="G33" s="5"/>
      <c r="H33" s="5"/>
      <c r="I33" s="5"/>
      <c r="J33" s="5"/>
    </row>
    <row r="34" ht="15.75" customHeight="1">
      <c r="A34" s="5"/>
      <c r="B34" s="5"/>
      <c r="C34" s="5"/>
      <c r="D34" s="5"/>
      <c r="E34" s="5"/>
      <c r="F34" s="5"/>
      <c r="G34" s="5"/>
      <c r="H34" s="5"/>
      <c r="I34" s="5"/>
      <c r="J34" s="5"/>
    </row>
    <row r="35" ht="15.75" customHeight="1">
      <c r="A35" s="5"/>
      <c r="B35" s="5"/>
      <c r="C35" s="5"/>
      <c r="D35" s="5"/>
      <c r="E35" s="5"/>
      <c r="F35" s="5"/>
      <c r="G35" s="5"/>
      <c r="H35" s="5"/>
      <c r="I35" s="5"/>
      <c r="J35" s="5"/>
    </row>
    <row r="36" ht="15.75" customHeight="1">
      <c r="A36" s="5"/>
      <c r="B36" s="5"/>
      <c r="C36" s="5"/>
      <c r="D36" s="5"/>
      <c r="E36" s="5"/>
      <c r="F36" s="5"/>
      <c r="G36" s="5"/>
      <c r="H36" s="5"/>
      <c r="I36" s="5"/>
      <c r="J36" s="5"/>
    </row>
    <row r="37" ht="15.75" customHeight="1">
      <c r="A37" s="5"/>
      <c r="B37" s="5"/>
      <c r="C37" s="5"/>
      <c r="D37" s="5"/>
      <c r="E37" s="5"/>
      <c r="F37" s="5"/>
      <c r="G37" s="5"/>
      <c r="H37" s="5"/>
      <c r="I37" s="5"/>
      <c r="J37" s="5"/>
    </row>
    <row r="38" ht="15.75" customHeight="1">
      <c r="A38" s="5"/>
      <c r="B38" s="5"/>
      <c r="C38" s="5"/>
      <c r="D38" s="5"/>
      <c r="E38" s="5"/>
      <c r="F38" s="5"/>
      <c r="G38" s="5"/>
      <c r="H38" s="5"/>
      <c r="I38" s="5"/>
      <c r="J38" s="5"/>
    </row>
    <row r="39" ht="15.75" customHeight="1">
      <c r="A39" s="5"/>
      <c r="B39" s="5"/>
      <c r="C39" s="5"/>
      <c r="D39" s="5"/>
      <c r="E39" s="5"/>
      <c r="F39" s="5"/>
      <c r="G39" s="5"/>
      <c r="H39" s="5"/>
      <c r="I39" s="5"/>
      <c r="J39" s="5"/>
    </row>
    <row r="40" ht="15.75" customHeight="1">
      <c r="A40" s="5"/>
      <c r="B40" s="5"/>
      <c r="C40" s="5"/>
      <c r="D40" s="5"/>
      <c r="E40" s="5"/>
      <c r="F40" s="5"/>
      <c r="G40" s="5"/>
      <c r="H40" s="5"/>
      <c r="I40" s="5"/>
      <c r="J40" s="5"/>
    </row>
    <row r="41" ht="15.75" customHeight="1">
      <c r="A41" s="5"/>
      <c r="B41" s="5"/>
      <c r="C41" s="5"/>
      <c r="D41" s="5"/>
      <c r="E41" s="5"/>
      <c r="F41" s="5"/>
      <c r="G41" s="5"/>
      <c r="H41" s="5"/>
      <c r="I41" s="5"/>
      <c r="J41" s="5"/>
    </row>
    <row r="42" ht="15.75" customHeight="1">
      <c r="A42" s="5"/>
      <c r="B42" s="5"/>
      <c r="C42" s="5"/>
      <c r="D42" s="5"/>
      <c r="E42" s="5"/>
      <c r="F42" s="5"/>
      <c r="G42" s="5"/>
      <c r="H42" s="5"/>
      <c r="I42" s="5"/>
      <c r="J42" s="5"/>
    </row>
    <row r="43" ht="15.75" customHeight="1">
      <c r="A43" s="5"/>
      <c r="B43" s="5"/>
      <c r="C43" s="5"/>
      <c r="D43" s="5"/>
      <c r="E43" s="5"/>
      <c r="F43" s="5"/>
      <c r="G43" s="5"/>
      <c r="H43" s="5"/>
      <c r="I43" s="5"/>
      <c r="J43" s="5"/>
    </row>
    <row r="44" ht="15.75" customHeight="1">
      <c r="A44" s="5"/>
      <c r="B44" s="5"/>
      <c r="C44" s="5"/>
      <c r="D44" s="5"/>
      <c r="E44" s="5"/>
      <c r="F44" s="5"/>
      <c r="G44" s="5"/>
      <c r="H44" s="5"/>
      <c r="I44" s="5"/>
      <c r="J44" s="5"/>
    </row>
    <row r="45" ht="15.75" customHeight="1">
      <c r="A45" s="5"/>
      <c r="B45" s="5"/>
      <c r="C45" s="5"/>
      <c r="D45" s="5"/>
      <c r="E45" s="5"/>
      <c r="F45" s="5"/>
      <c r="G45" s="5"/>
      <c r="H45" s="5"/>
      <c r="I45" s="5"/>
      <c r="J45" s="5"/>
    </row>
    <row r="46" ht="15.75" customHeight="1">
      <c r="A46" s="5"/>
      <c r="B46" s="5"/>
      <c r="C46" s="5"/>
      <c r="D46" s="5"/>
      <c r="E46" s="5"/>
      <c r="F46" s="5"/>
      <c r="G46" s="5"/>
      <c r="H46" s="5"/>
      <c r="I46" s="5"/>
      <c r="J46" s="5"/>
    </row>
    <row r="47" ht="15.75" customHeight="1">
      <c r="A47" s="5"/>
      <c r="B47" s="5"/>
      <c r="C47" s="5"/>
      <c r="D47" s="5"/>
      <c r="E47" s="5"/>
      <c r="F47" s="5"/>
      <c r="G47" s="5"/>
      <c r="H47" s="5"/>
      <c r="I47" s="5"/>
      <c r="J47" s="5"/>
    </row>
    <row r="48" ht="15.75" customHeight="1">
      <c r="A48" s="5"/>
      <c r="B48" s="5"/>
      <c r="C48" s="5"/>
      <c r="D48" s="5"/>
      <c r="E48" s="5"/>
      <c r="F48" s="5"/>
      <c r="G48" s="5"/>
      <c r="H48" s="5"/>
      <c r="I48" s="5"/>
      <c r="J48" s="5"/>
    </row>
    <row r="49" ht="15.75" customHeight="1">
      <c r="A49" s="5"/>
      <c r="B49" s="5"/>
      <c r="C49" s="5"/>
      <c r="D49" s="5"/>
      <c r="E49" s="5"/>
      <c r="F49" s="5"/>
      <c r="G49" s="5"/>
      <c r="H49" s="5"/>
      <c r="I49" s="5"/>
      <c r="J49" s="5"/>
    </row>
    <row r="50" ht="15.75" customHeight="1">
      <c r="A50" s="5"/>
      <c r="B50" s="5"/>
      <c r="C50" s="5"/>
      <c r="D50" s="5"/>
      <c r="E50" s="5"/>
      <c r="F50" s="5"/>
      <c r="G50" s="5"/>
      <c r="H50" s="5"/>
      <c r="I50" s="5"/>
      <c r="J50" s="5"/>
    </row>
    <row r="51" ht="15.75" customHeight="1">
      <c r="A51" s="5"/>
      <c r="B51" s="5"/>
      <c r="C51" s="5"/>
      <c r="D51" s="5"/>
      <c r="E51" s="5"/>
      <c r="F51" s="5"/>
      <c r="G51" s="5"/>
      <c r="H51" s="5"/>
      <c r="I51" s="5"/>
      <c r="J51" s="5"/>
    </row>
    <row r="52" ht="15.75" customHeight="1">
      <c r="A52" s="5"/>
      <c r="B52" s="5"/>
      <c r="C52" s="5"/>
      <c r="D52" s="5"/>
      <c r="E52" s="5"/>
      <c r="F52" s="5"/>
      <c r="G52" s="5"/>
      <c r="H52" s="5"/>
      <c r="I52" s="5"/>
      <c r="J52" s="5"/>
    </row>
    <row r="53" ht="15.75" customHeight="1">
      <c r="A53" s="5"/>
      <c r="B53" s="5"/>
      <c r="C53" s="5"/>
      <c r="D53" s="5"/>
      <c r="E53" s="5"/>
      <c r="F53" s="5"/>
      <c r="G53" s="5"/>
      <c r="H53" s="5"/>
      <c r="I53" s="5"/>
      <c r="J53" s="5"/>
    </row>
    <row r="54" ht="15.75" customHeight="1">
      <c r="A54" s="5"/>
      <c r="B54" s="5"/>
      <c r="C54" s="5"/>
      <c r="D54" s="5"/>
      <c r="E54" s="5"/>
      <c r="F54" s="5"/>
      <c r="G54" s="5"/>
      <c r="H54" s="5"/>
      <c r="I54" s="5"/>
      <c r="J54" s="5"/>
    </row>
    <row r="55" ht="15.75" customHeight="1">
      <c r="A55" s="5"/>
      <c r="B55" s="5"/>
      <c r="C55" s="5"/>
      <c r="D55" s="5"/>
      <c r="E55" s="5"/>
      <c r="F55" s="5"/>
      <c r="G55" s="5"/>
      <c r="H55" s="5"/>
      <c r="I55" s="5"/>
      <c r="J55" s="5"/>
    </row>
    <row r="56" ht="15.75" customHeight="1">
      <c r="A56" s="5"/>
      <c r="B56" s="5"/>
      <c r="C56" s="5"/>
      <c r="D56" s="5"/>
      <c r="E56" s="5"/>
      <c r="F56" s="5"/>
      <c r="G56" s="5"/>
      <c r="H56" s="5"/>
      <c r="I56" s="5"/>
      <c r="J56" s="5"/>
    </row>
    <row r="57" ht="15.75" customHeight="1">
      <c r="A57" s="5"/>
      <c r="B57" s="5"/>
      <c r="C57" s="5"/>
      <c r="D57" s="5"/>
      <c r="E57" s="5"/>
      <c r="F57" s="5"/>
      <c r="G57" s="5"/>
      <c r="H57" s="5"/>
      <c r="I57" s="5"/>
      <c r="J57" s="5"/>
    </row>
    <row r="58" ht="15.75" customHeight="1">
      <c r="A58" s="5"/>
      <c r="B58" s="5"/>
      <c r="C58" s="5"/>
      <c r="D58" s="5"/>
      <c r="E58" s="5"/>
      <c r="F58" s="5"/>
      <c r="G58" s="5"/>
      <c r="H58" s="5"/>
      <c r="I58" s="5"/>
      <c r="J58" s="5"/>
    </row>
    <row r="59" ht="15.75" customHeight="1">
      <c r="A59" s="5"/>
      <c r="B59" s="5"/>
      <c r="C59" s="5"/>
      <c r="D59" s="5"/>
      <c r="E59" s="5"/>
      <c r="F59" s="5"/>
      <c r="G59" s="5"/>
      <c r="H59" s="5"/>
      <c r="I59" s="5"/>
      <c r="J59" s="5"/>
    </row>
    <row r="60" ht="15.75" customHeight="1">
      <c r="A60" s="5"/>
      <c r="B60" s="5"/>
      <c r="C60" s="5"/>
      <c r="D60" s="5"/>
      <c r="E60" s="5"/>
      <c r="F60" s="5"/>
      <c r="G60" s="5"/>
      <c r="H60" s="5"/>
      <c r="I60" s="5"/>
      <c r="J60" s="5"/>
    </row>
    <row r="61" ht="15.75" customHeight="1">
      <c r="A61" s="5"/>
      <c r="B61" s="5"/>
      <c r="C61" s="5"/>
      <c r="D61" s="5"/>
      <c r="E61" s="5"/>
      <c r="F61" s="5"/>
      <c r="G61" s="5"/>
      <c r="H61" s="5"/>
      <c r="I61" s="5"/>
      <c r="J61" s="5"/>
    </row>
    <row r="62" ht="15.75" customHeight="1">
      <c r="A62" s="5"/>
      <c r="B62" s="5"/>
      <c r="C62" s="5"/>
      <c r="D62" s="5"/>
      <c r="E62" s="5"/>
      <c r="F62" s="5"/>
      <c r="G62" s="5"/>
      <c r="H62" s="5"/>
      <c r="I62" s="5"/>
      <c r="J62" s="5"/>
    </row>
    <row r="63" ht="15.75" customHeight="1">
      <c r="A63" s="5"/>
      <c r="B63" s="5"/>
      <c r="C63" s="5"/>
      <c r="D63" s="5"/>
      <c r="E63" s="5"/>
      <c r="F63" s="5"/>
      <c r="G63" s="5"/>
      <c r="H63" s="5"/>
      <c r="I63" s="5"/>
      <c r="J63" s="5"/>
    </row>
    <row r="64" ht="15.75" customHeight="1">
      <c r="A64" s="5"/>
      <c r="B64" s="5"/>
      <c r="C64" s="5"/>
      <c r="D64" s="5"/>
      <c r="E64" s="5"/>
      <c r="F64" s="5"/>
      <c r="G64" s="5"/>
      <c r="H64" s="5"/>
      <c r="I64" s="5"/>
      <c r="J64" s="5"/>
    </row>
    <row r="65" ht="15.75" customHeight="1">
      <c r="A65" s="5"/>
      <c r="B65" s="5"/>
      <c r="C65" s="5"/>
      <c r="D65" s="5"/>
      <c r="E65" s="5"/>
      <c r="F65" s="5"/>
      <c r="G65" s="5"/>
      <c r="H65" s="5"/>
      <c r="I65" s="5"/>
      <c r="J65" s="5"/>
    </row>
    <row r="66" ht="15.75" customHeight="1">
      <c r="A66" s="5"/>
      <c r="B66" s="5"/>
      <c r="C66" s="5"/>
      <c r="D66" s="5"/>
      <c r="E66" s="5"/>
      <c r="F66" s="5"/>
      <c r="G66" s="5"/>
      <c r="H66" s="5"/>
      <c r="I66" s="5"/>
      <c r="J66" s="5"/>
    </row>
    <row r="67" ht="15.75" customHeight="1">
      <c r="A67" s="5"/>
      <c r="B67" s="5"/>
      <c r="C67" s="5"/>
      <c r="D67" s="5"/>
      <c r="E67" s="5"/>
      <c r="F67" s="5"/>
      <c r="G67" s="5"/>
      <c r="H67" s="5"/>
      <c r="I67" s="5"/>
      <c r="J67" s="5"/>
    </row>
    <row r="68" ht="15.75" customHeight="1">
      <c r="A68" s="5"/>
      <c r="B68" s="5"/>
      <c r="C68" s="5"/>
      <c r="D68" s="5"/>
      <c r="E68" s="5"/>
      <c r="F68" s="5"/>
      <c r="G68" s="5"/>
      <c r="H68" s="5"/>
      <c r="I68" s="5"/>
      <c r="J68" s="5"/>
    </row>
    <row r="69" ht="15.75" customHeight="1">
      <c r="A69" s="5"/>
      <c r="B69" s="5"/>
      <c r="C69" s="5"/>
      <c r="D69" s="5"/>
      <c r="E69" s="5"/>
      <c r="F69" s="5"/>
      <c r="G69" s="5"/>
      <c r="H69" s="5"/>
      <c r="I69" s="5"/>
      <c r="J69" s="5"/>
    </row>
    <row r="70" ht="15.75" customHeight="1">
      <c r="A70" s="5"/>
      <c r="B70" s="5"/>
      <c r="C70" s="5"/>
      <c r="D70" s="5"/>
      <c r="E70" s="5"/>
      <c r="F70" s="5"/>
      <c r="G70" s="5"/>
      <c r="H70" s="5"/>
      <c r="I70" s="5"/>
      <c r="J70" s="5"/>
    </row>
    <row r="71" ht="15.75" customHeight="1">
      <c r="A71" s="5"/>
      <c r="B71" s="5"/>
      <c r="C71" s="5"/>
      <c r="D71" s="5"/>
      <c r="E71" s="5"/>
      <c r="F71" s="5"/>
      <c r="G71" s="5"/>
      <c r="H71" s="5"/>
      <c r="I71" s="5"/>
      <c r="J71" s="5"/>
    </row>
    <row r="72" ht="15.75" customHeight="1">
      <c r="A72" s="5"/>
      <c r="B72" s="5"/>
      <c r="C72" s="5"/>
      <c r="D72" s="5"/>
      <c r="E72" s="5"/>
      <c r="F72" s="5"/>
      <c r="G72" s="5"/>
      <c r="H72" s="5"/>
      <c r="I72" s="5"/>
      <c r="J72" s="5"/>
    </row>
    <row r="73" ht="15.75" customHeight="1">
      <c r="A73" s="5"/>
      <c r="B73" s="5"/>
      <c r="C73" s="5"/>
      <c r="D73" s="5"/>
      <c r="E73" s="5"/>
      <c r="F73" s="5"/>
      <c r="G73" s="5"/>
      <c r="H73" s="5"/>
      <c r="I73" s="5"/>
      <c r="J73" s="5"/>
    </row>
    <row r="74" ht="15.75" customHeight="1">
      <c r="A74" s="5"/>
      <c r="B74" s="5"/>
      <c r="C74" s="5"/>
      <c r="D74" s="5"/>
      <c r="E74" s="5"/>
      <c r="F74" s="5"/>
      <c r="G74" s="5"/>
      <c r="H74" s="5"/>
      <c r="I74" s="5"/>
      <c r="J74" s="5"/>
    </row>
    <row r="75" ht="15.75" customHeight="1">
      <c r="A75" s="5"/>
      <c r="B75" s="5"/>
      <c r="C75" s="5"/>
      <c r="D75" s="5"/>
      <c r="E75" s="5"/>
      <c r="F75" s="5"/>
      <c r="G75" s="5"/>
      <c r="H75" s="5"/>
      <c r="I75" s="5"/>
      <c r="J75" s="5"/>
    </row>
    <row r="76" ht="15.75" customHeight="1">
      <c r="A76" s="5"/>
      <c r="B76" s="5"/>
      <c r="C76" s="5"/>
      <c r="D76" s="5"/>
      <c r="E76" s="5"/>
      <c r="F76" s="5"/>
      <c r="G76" s="5"/>
      <c r="H76" s="5"/>
      <c r="I76" s="5"/>
      <c r="J76" s="5"/>
    </row>
    <row r="77" ht="15.75" customHeight="1">
      <c r="A77" s="5"/>
      <c r="B77" s="5"/>
      <c r="C77" s="5"/>
      <c r="D77" s="5"/>
      <c r="E77" s="5"/>
      <c r="F77" s="5"/>
      <c r="G77" s="5"/>
      <c r="H77" s="5"/>
      <c r="I77" s="5"/>
      <c r="J77" s="5"/>
    </row>
    <row r="78" ht="15.75" customHeight="1">
      <c r="A78" s="5"/>
      <c r="B78" s="5"/>
      <c r="C78" s="5"/>
      <c r="D78" s="5"/>
      <c r="E78" s="5"/>
      <c r="F78" s="5"/>
      <c r="G78" s="5"/>
      <c r="H78" s="5"/>
      <c r="I78" s="5"/>
      <c r="J78" s="5"/>
    </row>
    <row r="79" ht="15.75" customHeight="1">
      <c r="A79" s="5"/>
      <c r="B79" s="5"/>
      <c r="C79" s="5"/>
      <c r="D79" s="5"/>
      <c r="E79" s="5"/>
      <c r="F79" s="5"/>
      <c r="G79" s="5"/>
      <c r="H79" s="5"/>
      <c r="I79" s="5"/>
      <c r="J79" s="5"/>
    </row>
    <row r="80" ht="15.75" customHeight="1">
      <c r="A80" s="5"/>
      <c r="B80" s="5"/>
      <c r="C80" s="5"/>
      <c r="D80" s="5"/>
      <c r="E80" s="5"/>
      <c r="F80" s="5"/>
      <c r="G80" s="5"/>
      <c r="H80" s="5"/>
      <c r="I80" s="5"/>
      <c r="J80" s="5"/>
    </row>
    <row r="81" ht="15.75" customHeight="1">
      <c r="A81" s="5"/>
      <c r="B81" s="5"/>
      <c r="C81" s="5"/>
      <c r="D81" s="5"/>
      <c r="E81" s="5"/>
      <c r="F81" s="5"/>
      <c r="G81" s="5"/>
      <c r="H81" s="5"/>
      <c r="I81" s="5"/>
      <c r="J81" s="5"/>
    </row>
    <row r="82" ht="15.75" customHeight="1">
      <c r="A82" s="5"/>
      <c r="B82" s="5"/>
      <c r="C82" s="5"/>
      <c r="D82" s="5"/>
      <c r="E82" s="5"/>
      <c r="F82" s="5"/>
      <c r="G82" s="5"/>
      <c r="H82" s="5"/>
      <c r="I82" s="5"/>
      <c r="J82" s="5"/>
    </row>
    <row r="83" ht="15.75" customHeight="1">
      <c r="A83" s="5"/>
      <c r="B83" s="5"/>
      <c r="C83" s="5"/>
      <c r="D83" s="5"/>
      <c r="E83" s="5"/>
      <c r="F83" s="5"/>
      <c r="G83" s="5"/>
      <c r="H83" s="5"/>
      <c r="I83" s="5"/>
      <c r="J83" s="5"/>
    </row>
    <row r="84" ht="15.75" customHeight="1">
      <c r="A84" s="5"/>
      <c r="B84" s="5"/>
      <c r="C84" s="5"/>
      <c r="D84" s="5"/>
      <c r="E84" s="5"/>
      <c r="F84" s="5"/>
      <c r="G84" s="5"/>
      <c r="H84" s="5"/>
      <c r="I84" s="5"/>
      <c r="J84" s="5"/>
    </row>
    <row r="85" ht="15.75" customHeight="1">
      <c r="A85" s="5"/>
      <c r="B85" s="5"/>
      <c r="C85" s="5"/>
      <c r="D85" s="5"/>
      <c r="E85" s="5"/>
      <c r="F85" s="5"/>
      <c r="G85" s="5"/>
      <c r="H85" s="5"/>
      <c r="I85" s="5"/>
      <c r="J85" s="5"/>
    </row>
    <row r="86" ht="15.75" customHeight="1">
      <c r="A86" s="5"/>
      <c r="B86" s="5"/>
      <c r="C86" s="5"/>
      <c r="D86" s="5"/>
      <c r="E86" s="5"/>
      <c r="F86" s="5"/>
      <c r="G86" s="5"/>
      <c r="H86" s="5"/>
      <c r="I86" s="5"/>
      <c r="J86" s="5"/>
    </row>
    <row r="87" ht="15.75" customHeight="1">
      <c r="A87" s="5"/>
      <c r="B87" s="5"/>
      <c r="C87" s="5"/>
      <c r="D87" s="5"/>
      <c r="E87" s="5"/>
      <c r="F87" s="5"/>
      <c r="G87" s="5"/>
      <c r="H87" s="5"/>
      <c r="I87" s="5"/>
      <c r="J87" s="5"/>
    </row>
    <row r="88" ht="15.75" customHeight="1">
      <c r="A88" s="5"/>
      <c r="B88" s="5"/>
      <c r="C88" s="5"/>
      <c r="D88" s="5"/>
      <c r="E88" s="5"/>
      <c r="F88" s="5"/>
      <c r="G88" s="5"/>
      <c r="H88" s="5"/>
      <c r="I88" s="5"/>
      <c r="J88" s="5"/>
    </row>
    <row r="89" ht="15.75" customHeight="1">
      <c r="A89" s="5"/>
      <c r="B89" s="5"/>
      <c r="C89" s="5"/>
      <c r="D89" s="5"/>
      <c r="E89" s="5"/>
      <c r="F89" s="5"/>
      <c r="G89" s="5"/>
      <c r="H89" s="5"/>
      <c r="I89" s="5"/>
      <c r="J89" s="5"/>
    </row>
    <row r="90" ht="15.75" customHeight="1">
      <c r="A90" s="5"/>
      <c r="B90" s="5"/>
      <c r="C90" s="5"/>
      <c r="D90" s="5"/>
      <c r="E90" s="5"/>
      <c r="F90" s="5"/>
      <c r="G90" s="5"/>
      <c r="H90" s="5"/>
      <c r="I90" s="5"/>
      <c r="J90" s="5"/>
    </row>
    <row r="91" ht="15.75" customHeight="1">
      <c r="A91" s="5"/>
      <c r="B91" s="5"/>
      <c r="C91" s="5"/>
      <c r="D91" s="5"/>
      <c r="E91" s="5"/>
      <c r="F91" s="5"/>
      <c r="G91" s="5"/>
      <c r="H91" s="5"/>
      <c r="I91" s="5"/>
      <c r="J91" s="5"/>
    </row>
    <row r="92" ht="15.75" customHeight="1">
      <c r="A92" s="5"/>
      <c r="B92" s="5"/>
      <c r="C92" s="5"/>
      <c r="D92" s="5"/>
      <c r="E92" s="5"/>
      <c r="F92" s="5"/>
      <c r="G92" s="5"/>
      <c r="H92" s="5"/>
      <c r="I92" s="5"/>
      <c r="J92" s="5"/>
    </row>
    <row r="93" ht="15.75" customHeight="1">
      <c r="A93" s="5"/>
      <c r="B93" s="5"/>
      <c r="C93" s="5"/>
      <c r="D93" s="5"/>
      <c r="E93" s="5"/>
      <c r="F93" s="5"/>
      <c r="G93" s="5"/>
      <c r="H93" s="5"/>
      <c r="I93" s="5"/>
      <c r="J93" s="5"/>
    </row>
    <row r="94" ht="15.75" customHeight="1">
      <c r="A94" s="5"/>
      <c r="B94" s="5"/>
      <c r="C94" s="5"/>
      <c r="D94" s="5"/>
      <c r="E94" s="5"/>
      <c r="F94" s="5"/>
      <c r="G94" s="5"/>
      <c r="H94" s="5"/>
      <c r="I94" s="5"/>
      <c r="J94" s="5"/>
    </row>
    <row r="95" ht="15.75" customHeight="1">
      <c r="A95" s="5"/>
      <c r="B95" s="5"/>
      <c r="C95" s="5"/>
      <c r="D95" s="5"/>
      <c r="E95" s="5"/>
      <c r="F95" s="5"/>
      <c r="G95" s="5"/>
      <c r="H95" s="5"/>
      <c r="I95" s="5"/>
      <c r="J95" s="5"/>
    </row>
    <row r="96" ht="15.75" customHeight="1">
      <c r="A96" s="5"/>
      <c r="B96" s="5"/>
      <c r="C96" s="5"/>
      <c r="D96" s="5"/>
      <c r="E96" s="5"/>
      <c r="F96" s="5"/>
      <c r="G96" s="5"/>
      <c r="H96" s="5"/>
      <c r="I96" s="5"/>
      <c r="J96" s="5"/>
    </row>
    <row r="97" ht="15.75" customHeight="1">
      <c r="A97" s="5"/>
      <c r="B97" s="5"/>
      <c r="C97" s="5"/>
      <c r="D97" s="5"/>
      <c r="E97" s="5"/>
      <c r="F97" s="5"/>
      <c r="G97" s="5"/>
      <c r="H97" s="5"/>
      <c r="I97" s="5"/>
      <c r="J97" s="5"/>
    </row>
    <row r="98" ht="15.75" customHeight="1">
      <c r="A98" s="5"/>
      <c r="B98" s="5"/>
      <c r="C98" s="5"/>
      <c r="D98" s="5"/>
      <c r="E98" s="5"/>
      <c r="F98" s="5"/>
      <c r="G98" s="5"/>
      <c r="H98" s="5"/>
      <c r="I98" s="5"/>
      <c r="J98" s="5"/>
    </row>
    <row r="99" ht="15.75" customHeight="1">
      <c r="A99" s="5"/>
      <c r="B99" s="5"/>
      <c r="C99" s="5"/>
      <c r="D99" s="5"/>
      <c r="E99" s="5"/>
      <c r="F99" s="5"/>
      <c r="G99" s="5"/>
      <c r="H99" s="5"/>
      <c r="I99" s="5"/>
      <c r="J99" s="5"/>
    </row>
    <row r="100" ht="15.75" customHeight="1">
      <c r="A100" s="5"/>
      <c r="B100" s="5"/>
      <c r="C100" s="5"/>
      <c r="D100" s="5"/>
      <c r="E100" s="5"/>
      <c r="F100" s="5"/>
      <c r="G100" s="5"/>
      <c r="H100" s="5"/>
      <c r="I100" s="5"/>
      <c r="J100" s="5"/>
    </row>
    <row r="101" ht="15.75" customHeight="1">
      <c r="A101" s="5"/>
      <c r="B101" s="5"/>
      <c r="C101" s="5"/>
      <c r="D101" s="5"/>
      <c r="E101" s="5"/>
      <c r="F101" s="5"/>
      <c r="G101" s="5"/>
      <c r="H101" s="5"/>
      <c r="I101" s="5"/>
      <c r="J101" s="5"/>
    </row>
    <row r="102" ht="15.75" customHeight="1">
      <c r="A102" s="5"/>
      <c r="B102" s="5"/>
      <c r="C102" s="5"/>
      <c r="D102" s="5"/>
      <c r="E102" s="5"/>
      <c r="F102" s="5"/>
      <c r="G102" s="5"/>
      <c r="H102" s="5"/>
      <c r="I102" s="5"/>
      <c r="J102" s="5"/>
    </row>
    <row r="103" ht="15.75" customHeight="1">
      <c r="A103" s="5"/>
      <c r="B103" s="5"/>
      <c r="C103" s="5"/>
      <c r="D103" s="5"/>
      <c r="E103" s="5"/>
      <c r="F103" s="5"/>
      <c r="G103" s="5"/>
      <c r="H103" s="5"/>
      <c r="I103" s="5"/>
      <c r="J103" s="5"/>
    </row>
    <row r="104" ht="15.75" customHeight="1">
      <c r="A104" s="5"/>
      <c r="B104" s="5"/>
      <c r="C104" s="5"/>
      <c r="D104" s="5"/>
      <c r="E104" s="5"/>
      <c r="F104" s="5"/>
      <c r="G104" s="5"/>
      <c r="H104" s="5"/>
      <c r="I104" s="5"/>
      <c r="J104" s="5"/>
    </row>
    <row r="105" ht="15.75" customHeight="1">
      <c r="A105" s="5"/>
      <c r="B105" s="5"/>
      <c r="C105" s="5"/>
      <c r="D105" s="5"/>
      <c r="E105" s="5"/>
      <c r="F105" s="5"/>
      <c r="G105" s="5"/>
      <c r="H105" s="5"/>
      <c r="I105" s="5"/>
      <c r="J105" s="5"/>
    </row>
    <row r="106" ht="15.75" customHeight="1">
      <c r="A106" s="5"/>
      <c r="B106" s="5"/>
      <c r="C106" s="5"/>
      <c r="D106" s="5"/>
      <c r="E106" s="5"/>
      <c r="F106" s="5"/>
      <c r="G106" s="5"/>
      <c r="H106" s="5"/>
      <c r="I106" s="5"/>
      <c r="J106" s="5"/>
    </row>
    <row r="107" ht="15.75" customHeight="1">
      <c r="A107" s="5"/>
      <c r="B107" s="5"/>
      <c r="C107" s="5"/>
      <c r="D107" s="5"/>
      <c r="E107" s="5"/>
      <c r="F107" s="5"/>
      <c r="G107" s="5"/>
      <c r="H107" s="5"/>
      <c r="I107" s="5"/>
      <c r="J107" s="5"/>
    </row>
    <row r="108" ht="15.75" customHeight="1">
      <c r="A108" s="5"/>
      <c r="B108" s="5"/>
      <c r="C108" s="5"/>
      <c r="D108" s="5"/>
      <c r="E108" s="5"/>
      <c r="F108" s="5"/>
      <c r="G108" s="5"/>
      <c r="H108" s="5"/>
      <c r="I108" s="5"/>
      <c r="J108" s="5"/>
    </row>
    <row r="109" ht="15.75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</row>
    <row r="110" ht="15.75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</row>
    <row r="111" ht="15.7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</row>
    <row r="112" ht="15.7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</row>
    <row r="113" ht="15.75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</row>
    <row r="114" ht="15.75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</row>
    <row r="115" ht="15.75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</row>
    <row r="116" ht="15.75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</row>
    <row r="117" ht="15.75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</row>
    <row r="118" ht="15.7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</row>
    <row r="119" ht="15.75" customHeight="1">
      <c r="A119" s="5"/>
      <c r="B119" s="5"/>
      <c r="C119" s="5"/>
      <c r="D119" s="5"/>
      <c r="E119" s="5"/>
      <c r="F119" s="5"/>
      <c r="G119" s="5"/>
      <c r="H119" s="5"/>
      <c r="I119" s="5"/>
      <c r="J119" s="5"/>
    </row>
    <row r="120" ht="15.75" customHeight="1">
      <c r="A120" s="5"/>
      <c r="B120" s="5"/>
      <c r="C120" s="5"/>
      <c r="D120" s="5"/>
      <c r="E120" s="5"/>
      <c r="F120" s="5"/>
      <c r="G120" s="5"/>
      <c r="H120" s="5"/>
      <c r="I120" s="5"/>
      <c r="J120" s="5"/>
    </row>
    <row r="121" ht="15.75" customHeight="1">
      <c r="A121" s="5"/>
      <c r="B121" s="5"/>
      <c r="C121" s="5"/>
      <c r="D121" s="5"/>
      <c r="E121" s="5"/>
      <c r="F121" s="5"/>
      <c r="G121" s="5"/>
      <c r="H121" s="5"/>
      <c r="I121" s="5"/>
      <c r="J121" s="5"/>
    </row>
    <row r="122" ht="15.75" customHeight="1">
      <c r="A122" s="5"/>
      <c r="B122" s="5"/>
      <c r="C122" s="5"/>
      <c r="D122" s="5"/>
      <c r="E122" s="5"/>
      <c r="F122" s="5"/>
      <c r="G122" s="5"/>
      <c r="H122" s="5"/>
      <c r="I122" s="5"/>
      <c r="J122" s="5"/>
    </row>
    <row r="123" ht="15.75" customHeight="1">
      <c r="A123" s="5"/>
      <c r="B123" s="5"/>
      <c r="C123" s="5"/>
      <c r="D123" s="5"/>
      <c r="E123" s="5"/>
      <c r="F123" s="5"/>
      <c r="G123" s="5"/>
      <c r="H123" s="5"/>
      <c r="I123" s="5"/>
      <c r="J123" s="5"/>
    </row>
    <row r="124" ht="15.75" customHeight="1">
      <c r="A124" s="5"/>
      <c r="B124" s="5"/>
      <c r="C124" s="5"/>
      <c r="D124" s="5"/>
      <c r="E124" s="5"/>
      <c r="F124" s="5"/>
      <c r="G124" s="5"/>
      <c r="H124" s="5"/>
      <c r="I124" s="5"/>
      <c r="J124" s="5"/>
    </row>
    <row r="125" ht="15.75" customHeight="1">
      <c r="A125" s="5"/>
      <c r="B125" s="5"/>
      <c r="C125" s="5"/>
      <c r="D125" s="5"/>
      <c r="E125" s="5"/>
      <c r="F125" s="5"/>
      <c r="G125" s="5"/>
      <c r="H125" s="5"/>
      <c r="I125" s="5"/>
      <c r="J125" s="5"/>
    </row>
    <row r="126" ht="15.75" customHeight="1">
      <c r="A126" s="5"/>
      <c r="B126" s="5"/>
      <c r="C126" s="5"/>
      <c r="D126" s="5"/>
      <c r="E126" s="5"/>
      <c r="F126" s="5"/>
      <c r="G126" s="5"/>
      <c r="H126" s="5"/>
      <c r="I126" s="5"/>
      <c r="J126" s="5"/>
    </row>
    <row r="127" ht="15.75" customHeight="1">
      <c r="A127" s="5"/>
      <c r="B127" s="5"/>
      <c r="C127" s="5"/>
      <c r="D127" s="5"/>
      <c r="E127" s="5"/>
      <c r="F127" s="5"/>
      <c r="G127" s="5"/>
      <c r="H127" s="5"/>
      <c r="I127" s="5"/>
      <c r="J127" s="5"/>
    </row>
    <row r="128" ht="15.75" customHeight="1">
      <c r="A128" s="5"/>
      <c r="B128" s="5"/>
      <c r="C128" s="5"/>
      <c r="D128" s="5"/>
      <c r="E128" s="5"/>
      <c r="F128" s="5"/>
      <c r="G128" s="5"/>
      <c r="H128" s="5"/>
      <c r="I128" s="5"/>
      <c r="J128" s="5"/>
    </row>
    <row r="129" ht="15.75" customHeight="1">
      <c r="A129" s="5"/>
      <c r="B129" s="5"/>
      <c r="C129" s="5"/>
      <c r="D129" s="5"/>
      <c r="E129" s="5"/>
      <c r="F129" s="5"/>
      <c r="G129" s="5"/>
      <c r="H129" s="5"/>
      <c r="I129" s="5"/>
      <c r="J129" s="5"/>
    </row>
    <row r="130" ht="15.75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</row>
    <row r="131" ht="15.75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</row>
    <row r="132" ht="15.75" customHeight="1">
      <c r="A132" s="5"/>
      <c r="B132" s="5"/>
      <c r="C132" s="5"/>
      <c r="D132" s="5"/>
      <c r="E132" s="5"/>
      <c r="F132" s="5"/>
      <c r="G132" s="5"/>
      <c r="H132" s="5"/>
      <c r="I132" s="5"/>
      <c r="J132" s="5"/>
    </row>
    <row r="133" ht="15.75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</row>
    <row r="134" ht="15.75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</row>
    <row r="135" ht="15.75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</row>
    <row r="136" ht="15.75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</row>
    <row r="137" ht="15.75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</row>
    <row r="138" ht="15.75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</row>
    <row r="139" ht="15.75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</row>
    <row r="140" ht="15.75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</row>
    <row r="141" ht="15.75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</row>
    <row r="142" ht="15.75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</row>
    <row r="143" ht="15.75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</row>
    <row r="144" ht="15.75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</row>
    <row r="145" ht="15.75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</row>
    <row r="146" ht="15.75" customHeight="1">
      <c r="A146" s="5"/>
      <c r="B146" s="5"/>
      <c r="C146" s="5"/>
      <c r="D146" s="5"/>
      <c r="E146" s="5"/>
      <c r="F146" s="5"/>
      <c r="G146" s="5"/>
      <c r="H146" s="5"/>
      <c r="I146" s="5"/>
      <c r="J146" s="5"/>
    </row>
    <row r="147" ht="15.75" customHeight="1">
      <c r="A147" s="5"/>
      <c r="B147" s="5"/>
      <c r="C147" s="5"/>
      <c r="D147" s="5"/>
      <c r="E147" s="5"/>
      <c r="F147" s="5"/>
      <c r="G147" s="5"/>
      <c r="H147" s="5"/>
      <c r="I147" s="5"/>
      <c r="J147" s="5"/>
    </row>
    <row r="148" ht="15.75" customHeight="1">
      <c r="A148" s="5"/>
      <c r="B148" s="5"/>
      <c r="C148" s="5"/>
      <c r="D148" s="5"/>
      <c r="E148" s="5"/>
      <c r="F148" s="5"/>
      <c r="G148" s="5"/>
      <c r="H148" s="5"/>
      <c r="I148" s="5"/>
      <c r="J148" s="5"/>
    </row>
    <row r="149" ht="15.75" customHeight="1">
      <c r="A149" s="5"/>
      <c r="B149" s="5"/>
      <c r="C149" s="5"/>
      <c r="D149" s="5"/>
      <c r="E149" s="5"/>
      <c r="F149" s="5"/>
      <c r="G149" s="5"/>
      <c r="H149" s="5"/>
      <c r="I149" s="5"/>
      <c r="J149" s="5"/>
    </row>
    <row r="150" ht="15.75" customHeight="1">
      <c r="A150" s="5"/>
      <c r="B150" s="5"/>
      <c r="C150" s="5"/>
      <c r="D150" s="5"/>
      <c r="E150" s="5"/>
      <c r="F150" s="5"/>
      <c r="G150" s="5"/>
      <c r="H150" s="5"/>
      <c r="I150" s="5"/>
      <c r="J150" s="5"/>
    </row>
    <row r="151" ht="15.75" customHeight="1">
      <c r="A151" s="5"/>
      <c r="B151" s="5"/>
      <c r="C151" s="5"/>
      <c r="D151" s="5"/>
      <c r="E151" s="5"/>
      <c r="F151" s="5"/>
      <c r="G151" s="5"/>
      <c r="H151" s="5"/>
      <c r="I151" s="5"/>
      <c r="J151" s="5"/>
    </row>
    <row r="152" ht="15.75" customHeight="1">
      <c r="A152" s="5"/>
      <c r="B152" s="5"/>
      <c r="C152" s="5"/>
      <c r="D152" s="5"/>
      <c r="E152" s="5"/>
      <c r="F152" s="5"/>
      <c r="G152" s="5"/>
      <c r="H152" s="5"/>
      <c r="I152" s="5"/>
      <c r="J152" s="5"/>
    </row>
    <row r="153" ht="15.75" customHeight="1">
      <c r="A153" s="5"/>
      <c r="B153" s="5"/>
      <c r="C153" s="5"/>
      <c r="D153" s="5"/>
      <c r="E153" s="5"/>
      <c r="F153" s="5"/>
      <c r="G153" s="5"/>
      <c r="H153" s="5"/>
      <c r="I153" s="5"/>
      <c r="J153" s="5"/>
    </row>
    <row r="154" ht="15.75" customHeight="1">
      <c r="A154" s="5"/>
      <c r="B154" s="5"/>
      <c r="C154" s="5"/>
      <c r="D154" s="5"/>
      <c r="E154" s="5"/>
      <c r="F154" s="5"/>
      <c r="G154" s="5"/>
      <c r="H154" s="5"/>
      <c r="I154" s="5"/>
      <c r="J154" s="5"/>
    </row>
    <row r="155" ht="15.75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</row>
    <row r="156" ht="15.75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</row>
    <row r="157" ht="15.75" customHeight="1">
      <c r="A157" s="5"/>
      <c r="B157" s="5"/>
      <c r="C157" s="5"/>
      <c r="D157" s="5"/>
      <c r="E157" s="5"/>
      <c r="F157" s="5"/>
      <c r="G157" s="5"/>
      <c r="H157" s="5"/>
      <c r="I157" s="5"/>
      <c r="J157" s="5"/>
    </row>
    <row r="158" ht="15.75" customHeight="1">
      <c r="A158" s="5"/>
      <c r="B158" s="5"/>
      <c r="C158" s="5"/>
      <c r="D158" s="5"/>
      <c r="E158" s="5"/>
      <c r="F158" s="5"/>
      <c r="G158" s="5"/>
      <c r="H158" s="5"/>
      <c r="I158" s="5"/>
      <c r="J158" s="5"/>
    </row>
    <row r="159" ht="15.75" customHeight="1">
      <c r="A159" s="5"/>
      <c r="B159" s="5"/>
      <c r="C159" s="5"/>
      <c r="D159" s="5"/>
      <c r="E159" s="5"/>
      <c r="F159" s="5"/>
      <c r="G159" s="5"/>
      <c r="H159" s="5"/>
      <c r="I159" s="5"/>
      <c r="J159" s="5"/>
    </row>
    <row r="160" ht="15.75" customHeight="1">
      <c r="A160" s="5"/>
      <c r="B160" s="5"/>
      <c r="C160" s="5"/>
      <c r="D160" s="5"/>
      <c r="E160" s="5"/>
      <c r="F160" s="5"/>
      <c r="G160" s="5"/>
      <c r="H160" s="5"/>
      <c r="I160" s="5"/>
      <c r="J160" s="5"/>
    </row>
    <row r="161" ht="15.75" customHeight="1">
      <c r="A161" s="5"/>
      <c r="B161" s="5"/>
      <c r="C161" s="5"/>
      <c r="D161" s="5"/>
      <c r="E161" s="5"/>
      <c r="F161" s="5"/>
      <c r="G161" s="5"/>
      <c r="H161" s="5"/>
      <c r="I161" s="5"/>
      <c r="J161" s="5"/>
    </row>
    <row r="162" ht="15.75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</row>
    <row r="163" ht="15.75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</row>
    <row r="164" ht="15.75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</row>
    <row r="165" ht="15.75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</row>
    <row r="166" ht="15.75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</row>
    <row r="167" ht="15.75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</row>
    <row r="168" ht="15.75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</row>
    <row r="169" ht="15.75" customHeight="1">
      <c r="A169" s="5"/>
      <c r="B169" s="5"/>
      <c r="C169" s="5"/>
      <c r="D169" s="5"/>
      <c r="E169" s="5"/>
      <c r="F169" s="5"/>
      <c r="G169" s="5"/>
      <c r="H169" s="5"/>
      <c r="I169" s="5"/>
      <c r="J169" s="5"/>
    </row>
    <row r="170" ht="15.75" customHeight="1">
      <c r="A170" s="5"/>
      <c r="B170" s="5"/>
      <c r="C170" s="5"/>
      <c r="D170" s="5"/>
      <c r="E170" s="5"/>
      <c r="F170" s="5"/>
      <c r="G170" s="5"/>
      <c r="H170" s="5"/>
      <c r="I170" s="5"/>
      <c r="J170" s="5"/>
    </row>
    <row r="171" ht="15.75" customHeight="1">
      <c r="A171" s="5"/>
      <c r="B171" s="5"/>
      <c r="C171" s="5"/>
      <c r="D171" s="5"/>
      <c r="E171" s="5"/>
      <c r="F171" s="5"/>
      <c r="G171" s="5"/>
      <c r="H171" s="5"/>
      <c r="I171" s="5"/>
      <c r="J171" s="5"/>
    </row>
    <row r="172" ht="15.75" customHeight="1">
      <c r="A172" s="5"/>
      <c r="B172" s="5"/>
      <c r="C172" s="5"/>
      <c r="D172" s="5"/>
      <c r="E172" s="5"/>
      <c r="F172" s="5"/>
      <c r="G172" s="5"/>
      <c r="H172" s="5"/>
      <c r="I172" s="5"/>
      <c r="J172" s="5"/>
    </row>
    <row r="173" ht="15.75" customHeight="1">
      <c r="A173" s="5"/>
      <c r="B173" s="5"/>
      <c r="C173" s="5"/>
      <c r="D173" s="5"/>
      <c r="E173" s="5"/>
      <c r="F173" s="5"/>
      <c r="G173" s="5"/>
      <c r="H173" s="5"/>
      <c r="I173" s="5"/>
      <c r="J173" s="5"/>
    </row>
    <row r="174" ht="15.75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</row>
    <row r="175" ht="15.75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</row>
    <row r="176" ht="15.75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</row>
    <row r="177" ht="15.75" customHeight="1">
      <c r="A177" s="5"/>
      <c r="B177" s="5"/>
      <c r="C177" s="5"/>
      <c r="D177" s="5"/>
      <c r="E177" s="5"/>
      <c r="F177" s="5"/>
      <c r="G177" s="5"/>
      <c r="H177" s="5"/>
      <c r="I177" s="5"/>
      <c r="J177" s="5"/>
    </row>
    <row r="178" ht="15.75" customHeight="1">
      <c r="A178" s="5"/>
      <c r="B178" s="5"/>
      <c r="C178" s="5"/>
      <c r="D178" s="5"/>
      <c r="E178" s="5"/>
      <c r="F178" s="5"/>
      <c r="G178" s="5"/>
      <c r="H178" s="5"/>
      <c r="I178" s="5"/>
      <c r="J178" s="5"/>
    </row>
    <row r="179" ht="15.75" customHeight="1">
      <c r="A179" s="5"/>
      <c r="B179" s="5"/>
      <c r="C179" s="5"/>
      <c r="D179" s="5"/>
      <c r="E179" s="5"/>
      <c r="F179" s="5"/>
      <c r="G179" s="5"/>
      <c r="H179" s="5"/>
      <c r="I179" s="5"/>
      <c r="J179" s="5"/>
    </row>
    <row r="180" ht="15.75" customHeight="1">
      <c r="A180" s="5"/>
      <c r="B180" s="5"/>
      <c r="C180" s="5"/>
      <c r="D180" s="5"/>
      <c r="E180" s="5"/>
      <c r="F180" s="5"/>
      <c r="G180" s="5"/>
      <c r="H180" s="5"/>
      <c r="I180" s="5"/>
      <c r="J180" s="5"/>
    </row>
    <row r="181" ht="15.75" customHeight="1">
      <c r="A181" s="5"/>
      <c r="B181" s="5"/>
      <c r="C181" s="5"/>
      <c r="D181" s="5"/>
      <c r="E181" s="5"/>
      <c r="F181" s="5"/>
      <c r="G181" s="5"/>
      <c r="H181" s="5"/>
      <c r="I181" s="5"/>
      <c r="J181" s="5"/>
    </row>
    <row r="182" ht="15.75" customHeight="1">
      <c r="A182" s="5"/>
      <c r="B182" s="5"/>
      <c r="C182" s="5"/>
      <c r="D182" s="5"/>
      <c r="E182" s="5"/>
      <c r="F182" s="5"/>
      <c r="G182" s="5"/>
      <c r="H182" s="5"/>
      <c r="I182" s="5"/>
      <c r="J182" s="5"/>
    </row>
    <row r="183" ht="15.75" customHeight="1">
      <c r="A183" s="5"/>
      <c r="B183" s="5"/>
      <c r="C183" s="5"/>
      <c r="D183" s="5"/>
      <c r="E183" s="5"/>
      <c r="F183" s="5"/>
      <c r="G183" s="5"/>
      <c r="H183" s="5"/>
      <c r="I183" s="5"/>
      <c r="J183" s="5"/>
    </row>
    <row r="184" ht="15.75" customHeight="1">
      <c r="A184" s="5"/>
      <c r="B184" s="5"/>
      <c r="C184" s="5"/>
      <c r="D184" s="5"/>
      <c r="E184" s="5"/>
      <c r="F184" s="5"/>
      <c r="G184" s="5"/>
      <c r="H184" s="5"/>
      <c r="I184" s="5"/>
      <c r="J184" s="5"/>
    </row>
    <row r="185" ht="15.75" customHeight="1">
      <c r="A185" s="5"/>
      <c r="B185" s="5"/>
      <c r="C185" s="5"/>
      <c r="D185" s="5"/>
      <c r="E185" s="5"/>
      <c r="F185" s="5"/>
      <c r="G185" s="5"/>
      <c r="H185" s="5"/>
      <c r="I185" s="5"/>
      <c r="J185" s="5"/>
    </row>
    <row r="186" ht="15.75" customHeight="1">
      <c r="A186" s="5"/>
      <c r="B186" s="5"/>
      <c r="C186" s="5"/>
      <c r="D186" s="5"/>
      <c r="E186" s="5"/>
      <c r="F186" s="5"/>
      <c r="G186" s="5"/>
      <c r="H186" s="5"/>
      <c r="I186" s="5"/>
      <c r="J186" s="5"/>
    </row>
    <row r="187" ht="15.75" customHeight="1">
      <c r="A187" s="5"/>
      <c r="B187" s="5"/>
      <c r="C187" s="5"/>
      <c r="D187" s="5"/>
      <c r="E187" s="5"/>
      <c r="F187" s="5"/>
      <c r="G187" s="5"/>
      <c r="H187" s="5"/>
      <c r="I187" s="5"/>
      <c r="J187" s="5"/>
    </row>
    <row r="188" ht="15.75" customHeight="1">
      <c r="A188" s="5"/>
      <c r="B188" s="5"/>
      <c r="C188" s="5"/>
      <c r="D188" s="5"/>
      <c r="E188" s="5"/>
      <c r="F188" s="5"/>
      <c r="G188" s="5"/>
      <c r="H188" s="5"/>
      <c r="I188" s="5"/>
      <c r="J188" s="5"/>
    </row>
    <row r="189" ht="15.75" customHeight="1">
      <c r="A189" s="5"/>
      <c r="B189" s="5"/>
      <c r="C189" s="5"/>
      <c r="D189" s="5"/>
      <c r="E189" s="5"/>
      <c r="F189" s="5"/>
      <c r="G189" s="5"/>
      <c r="H189" s="5"/>
      <c r="I189" s="5"/>
      <c r="J189" s="5"/>
    </row>
    <row r="190" ht="15.75" customHeight="1">
      <c r="A190" s="5"/>
      <c r="B190" s="5"/>
      <c r="C190" s="5"/>
      <c r="D190" s="5"/>
      <c r="E190" s="5"/>
      <c r="F190" s="5"/>
      <c r="G190" s="5"/>
      <c r="H190" s="5"/>
      <c r="I190" s="5"/>
      <c r="J190" s="5"/>
    </row>
    <row r="191" ht="15.75" customHeight="1">
      <c r="A191" s="5"/>
      <c r="B191" s="5"/>
      <c r="C191" s="5"/>
      <c r="D191" s="5"/>
      <c r="E191" s="5"/>
      <c r="F191" s="5"/>
      <c r="G191" s="5"/>
      <c r="H191" s="5"/>
      <c r="I191" s="5"/>
      <c r="J191" s="5"/>
    </row>
    <row r="192" ht="15.75" customHeight="1">
      <c r="A192" s="5"/>
      <c r="B192" s="5"/>
      <c r="C192" s="5"/>
      <c r="D192" s="5"/>
      <c r="E192" s="5"/>
      <c r="F192" s="5"/>
      <c r="G192" s="5"/>
      <c r="H192" s="5"/>
      <c r="I192" s="5"/>
      <c r="J192" s="5"/>
    </row>
    <row r="193" ht="15.75" customHeight="1">
      <c r="A193" s="5"/>
      <c r="B193" s="5"/>
      <c r="C193" s="5"/>
      <c r="D193" s="5"/>
      <c r="E193" s="5"/>
      <c r="F193" s="5"/>
      <c r="G193" s="5"/>
      <c r="H193" s="5"/>
      <c r="I193" s="5"/>
      <c r="J193" s="5"/>
    </row>
    <row r="194" ht="15.75" customHeight="1">
      <c r="A194" s="5"/>
      <c r="B194" s="5"/>
      <c r="C194" s="5"/>
      <c r="D194" s="5"/>
      <c r="E194" s="5"/>
      <c r="F194" s="5"/>
      <c r="G194" s="5"/>
      <c r="H194" s="5"/>
      <c r="I194" s="5"/>
      <c r="J194" s="5"/>
    </row>
    <row r="195" ht="15.75" customHeight="1">
      <c r="A195" s="5"/>
      <c r="B195" s="5"/>
      <c r="C195" s="5"/>
      <c r="D195" s="5"/>
      <c r="E195" s="5"/>
      <c r="F195" s="5"/>
      <c r="G195" s="5"/>
      <c r="H195" s="5"/>
      <c r="I195" s="5"/>
      <c r="J195" s="5"/>
    </row>
    <row r="196" ht="15.75" customHeight="1">
      <c r="A196" s="5"/>
      <c r="B196" s="5"/>
      <c r="C196" s="5"/>
      <c r="D196" s="5"/>
      <c r="E196" s="5"/>
      <c r="F196" s="5"/>
      <c r="G196" s="5"/>
      <c r="H196" s="5"/>
      <c r="I196" s="5"/>
      <c r="J196" s="5"/>
    </row>
    <row r="197" ht="15.75" customHeight="1">
      <c r="A197" s="5"/>
      <c r="B197" s="5"/>
      <c r="C197" s="5"/>
      <c r="D197" s="5"/>
      <c r="E197" s="5"/>
      <c r="F197" s="5"/>
      <c r="G197" s="5"/>
      <c r="H197" s="5"/>
      <c r="I197" s="5"/>
      <c r="J197" s="5"/>
    </row>
    <row r="198" ht="15.75" customHeight="1">
      <c r="A198" s="5"/>
      <c r="B198" s="5"/>
      <c r="C198" s="5"/>
      <c r="D198" s="5"/>
      <c r="E198" s="5"/>
      <c r="F198" s="5"/>
      <c r="G198" s="5"/>
      <c r="H198" s="5"/>
      <c r="I198" s="5"/>
      <c r="J198" s="5"/>
    </row>
    <row r="199" ht="15.75" customHeight="1">
      <c r="A199" s="5"/>
      <c r="B199" s="5"/>
      <c r="C199" s="5"/>
      <c r="D199" s="5"/>
      <c r="E199" s="5"/>
      <c r="F199" s="5"/>
      <c r="G199" s="5"/>
      <c r="H199" s="5"/>
      <c r="I199" s="5"/>
      <c r="J199" s="5"/>
    </row>
    <row r="200" ht="15.75" customHeight="1">
      <c r="A200" s="5"/>
      <c r="B200" s="5"/>
      <c r="C200" s="5"/>
      <c r="D200" s="5"/>
      <c r="E200" s="5"/>
      <c r="F200" s="5"/>
      <c r="G200" s="5"/>
      <c r="H200" s="5"/>
      <c r="I200" s="5"/>
      <c r="J200" s="5"/>
    </row>
    <row r="201" ht="15.75" customHeight="1">
      <c r="A201" s="5"/>
      <c r="B201" s="5"/>
      <c r="C201" s="5"/>
      <c r="D201" s="5"/>
      <c r="E201" s="5"/>
      <c r="F201" s="5"/>
      <c r="G201" s="5"/>
      <c r="H201" s="5"/>
      <c r="I201" s="5"/>
      <c r="J201" s="5"/>
    </row>
    <row r="202" ht="15.75" customHeight="1">
      <c r="A202" s="5"/>
      <c r="B202" s="5"/>
      <c r="C202" s="5"/>
      <c r="D202" s="5"/>
      <c r="E202" s="5"/>
      <c r="F202" s="5"/>
      <c r="G202" s="5"/>
      <c r="H202" s="5"/>
      <c r="I202" s="5"/>
      <c r="J202" s="5"/>
    </row>
    <row r="203" ht="15.75" customHeight="1">
      <c r="A203" s="5"/>
      <c r="B203" s="5"/>
      <c r="C203" s="5"/>
      <c r="D203" s="5"/>
      <c r="E203" s="5"/>
      <c r="F203" s="5"/>
      <c r="G203" s="5"/>
      <c r="H203" s="5"/>
      <c r="I203" s="5"/>
      <c r="J203" s="5"/>
    </row>
    <row r="204" ht="15.75" customHeight="1">
      <c r="A204" s="5"/>
      <c r="B204" s="5"/>
      <c r="C204" s="5"/>
      <c r="D204" s="5"/>
      <c r="E204" s="5"/>
      <c r="F204" s="5"/>
      <c r="G204" s="5"/>
      <c r="H204" s="5"/>
      <c r="I204" s="5"/>
      <c r="J204" s="5"/>
    </row>
    <row r="205" ht="15.75" customHeight="1">
      <c r="A205" s="5"/>
      <c r="B205" s="5"/>
      <c r="C205" s="5"/>
      <c r="D205" s="5"/>
      <c r="E205" s="5"/>
      <c r="F205" s="5"/>
      <c r="G205" s="5"/>
      <c r="H205" s="5"/>
      <c r="I205" s="5"/>
      <c r="J205" s="5"/>
    </row>
    <row r="206" ht="15.75" customHeight="1">
      <c r="A206" s="5"/>
      <c r="B206" s="5"/>
      <c r="C206" s="5"/>
      <c r="D206" s="5"/>
      <c r="E206" s="5"/>
      <c r="F206" s="5"/>
      <c r="G206" s="5"/>
      <c r="H206" s="5"/>
      <c r="I206" s="5"/>
      <c r="J206" s="5"/>
    </row>
    <row r="207" ht="15.75" customHeight="1">
      <c r="A207" s="5"/>
      <c r="B207" s="5"/>
      <c r="C207" s="5"/>
      <c r="D207" s="5"/>
      <c r="E207" s="5"/>
      <c r="F207" s="5"/>
      <c r="G207" s="5"/>
      <c r="H207" s="5"/>
      <c r="I207" s="5"/>
      <c r="J207" s="5"/>
    </row>
    <row r="208" ht="15.75" customHeight="1">
      <c r="A208" s="5"/>
      <c r="B208" s="5"/>
      <c r="C208" s="5"/>
      <c r="D208" s="5"/>
      <c r="E208" s="5"/>
      <c r="F208" s="5"/>
      <c r="G208" s="5"/>
      <c r="H208" s="5"/>
      <c r="I208" s="5"/>
      <c r="J208" s="5"/>
    </row>
    <row r="209" ht="15.75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</row>
    <row r="210" ht="15.75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</row>
    <row r="211" ht="15.75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</row>
    <row r="212" ht="15.75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</row>
    <row r="213" ht="15.75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</row>
    <row r="214" ht="15.75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</row>
    <row r="215" ht="15.75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</row>
    <row r="216" ht="15.75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</row>
    <row r="217" ht="15.75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</row>
    <row r="218" ht="15.75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</row>
    <row r="219" ht="15.75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</row>
    <row r="220" ht="15.7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</row>
    <row r="221" ht="15.7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</row>
    <row r="222" ht="15.7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</row>
    <row r="223" ht="15.7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</row>
    <row r="224" ht="15.7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</row>
    <row r="225" ht="15.7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</row>
    <row r="226" ht="15.7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</row>
    <row r="227" ht="15.7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</row>
    <row r="228" ht="15.7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</row>
    <row r="229" ht="15.7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</row>
    <row r="230" ht="15.7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</row>
    <row r="231" ht="15.7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</row>
    <row r="232" ht="15.7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</row>
    <row r="233" ht="15.7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</row>
    <row r="234" ht="15.7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</row>
    <row r="235" ht="15.7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</row>
    <row r="236" ht="15.7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</row>
    <row r="237" ht="15.7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</row>
    <row r="238" ht="15.7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</row>
    <row r="239" ht="15.7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</row>
    <row r="240" ht="15.7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</row>
    <row r="241" ht="15.7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</row>
    <row r="242" ht="15.7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</row>
    <row r="243" ht="15.7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</row>
    <row r="244" ht="15.7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</row>
    <row r="245" ht="15.7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</row>
    <row r="246" ht="15.7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</row>
    <row r="247" ht="15.7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</row>
    <row r="248" ht="15.7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</row>
    <row r="249" ht="15.7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</row>
    <row r="250" ht="15.7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</row>
    <row r="251" ht="15.7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</row>
    <row r="252" ht="15.7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</row>
    <row r="253" ht="15.7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</row>
    <row r="254" ht="15.7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</row>
    <row r="255" ht="15.7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</row>
    <row r="256" ht="15.7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</row>
    <row r="257" ht="15.7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</row>
    <row r="258" ht="15.7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</row>
    <row r="259" ht="15.7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</row>
    <row r="260" ht="15.7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</row>
    <row r="261" ht="15.7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</row>
    <row r="262" ht="15.7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</row>
    <row r="263" ht="15.7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</row>
    <row r="264" ht="15.7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</row>
    <row r="265" ht="15.7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</row>
    <row r="266" ht="15.7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</row>
    <row r="267" ht="15.7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</row>
    <row r="268" ht="15.7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</row>
    <row r="269" ht="15.7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</row>
    <row r="270" ht="15.7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</row>
    <row r="271" ht="15.7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</row>
    <row r="272" ht="15.7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</row>
    <row r="273" ht="15.7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</row>
    <row r="274" ht="15.7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</row>
    <row r="275" ht="15.7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</row>
    <row r="276" ht="15.7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</row>
    <row r="277" ht="15.7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</row>
    <row r="278" ht="15.7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</row>
    <row r="279" ht="15.7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</row>
    <row r="280" ht="15.7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</row>
    <row r="281" ht="15.7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</row>
    <row r="282" ht="15.7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</row>
    <row r="283" ht="15.7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</row>
    <row r="284" ht="15.7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</row>
    <row r="285" ht="15.7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</row>
    <row r="286" ht="15.7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</row>
    <row r="287" ht="15.7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</row>
    <row r="288" ht="15.7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</row>
    <row r="289" ht="15.7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</row>
    <row r="290" ht="15.7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</row>
    <row r="291" ht="15.7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</row>
    <row r="292" ht="15.7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</row>
    <row r="293" ht="15.7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</row>
    <row r="294" ht="15.7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</row>
    <row r="295" ht="15.7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</row>
    <row r="296" ht="15.7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</row>
    <row r="297" ht="15.7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</row>
    <row r="298" ht="15.7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</row>
    <row r="299" ht="15.7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</row>
    <row r="300" ht="15.7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</row>
    <row r="301" ht="15.7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</row>
    <row r="302" ht="15.7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</row>
    <row r="303" ht="15.7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</row>
    <row r="304" ht="15.7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</row>
    <row r="305" ht="15.7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</row>
    <row r="306" ht="15.7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</row>
    <row r="307" ht="15.7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</row>
    <row r="308" ht="15.7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</row>
    <row r="309" ht="15.7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</row>
    <row r="310" ht="15.7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</row>
    <row r="311" ht="15.7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</row>
    <row r="312" ht="15.7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</row>
    <row r="313" ht="15.7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</row>
    <row r="314" ht="15.7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</row>
    <row r="315" ht="15.7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</row>
    <row r="316" ht="15.7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</row>
    <row r="317" ht="15.7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</row>
    <row r="318" ht="15.7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</row>
    <row r="319" ht="15.7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</row>
    <row r="320" ht="15.7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</row>
    <row r="321" ht="15.7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</row>
    <row r="322" ht="15.7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</row>
    <row r="323" ht="15.7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</row>
    <row r="324" ht="15.7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</row>
    <row r="325" ht="15.7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</row>
    <row r="326" ht="15.7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</row>
    <row r="327" ht="15.7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</row>
    <row r="328" ht="15.7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</row>
    <row r="329" ht="15.7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</row>
    <row r="330" ht="15.7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</row>
    <row r="331" ht="15.7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</row>
    <row r="332" ht="15.7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</row>
    <row r="333" ht="15.7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</row>
    <row r="334" ht="15.7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</row>
    <row r="335" ht="15.7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</row>
    <row r="336" ht="15.7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</row>
    <row r="337" ht="15.7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</row>
    <row r="338" ht="15.7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</row>
    <row r="339" ht="15.7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</row>
    <row r="340" ht="15.7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</row>
    <row r="341" ht="15.7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</row>
    <row r="342" ht="15.7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</row>
    <row r="343" ht="15.7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</row>
    <row r="344" ht="15.7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</row>
    <row r="345" ht="15.7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</row>
    <row r="346" ht="15.7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</row>
    <row r="347" ht="15.7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</row>
    <row r="348" ht="15.7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</row>
    <row r="349" ht="15.7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</row>
    <row r="350" ht="15.7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</row>
    <row r="351" ht="15.7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</row>
    <row r="352" ht="15.7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</row>
    <row r="353" ht="15.7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</row>
    <row r="354" ht="15.7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</row>
    <row r="355" ht="15.7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</row>
    <row r="356" ht="15.7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</row>
    <row r="357" ht="15.7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</row>
    <row r="358" ht="15.7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</row>
    <row r="359" ht="15.7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</row>
    <row r="360" ht="15.7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</row>
    <row r="361" ht="15.7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</row>
    <row r="362" ht="15.7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</row>
    <row r="363" ht="15.7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</row>
    <row r="364" ht="15.7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</row>
    <row r="365" ht="15.7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</row>
    <row r="366" ht="15.7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</row>
    <row r="367" ht="15.7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</row>
    <row r="368" ht="15.7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</row>
    <row r="369" ht="15.7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</row>
    <row r="370" ht="15.7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</row>
    <row r="371" ht="15.7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</row>
    <row r="372" ht="15.7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</row>
    <row r="373" ht="15.7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</row>
    <row r="374" ht="15.7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</row>
    <row r="375" ht="15.7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</row>
    <row r="376" ht="15.7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</row>
    <row r="377" ht="15.7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</row>
    <row r="378" ht="15.7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</row>
    <row r="379" ht="15.7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</row>
    <row r="380" ht="15.7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</row>
    <row r="381" ht="15.7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</row>
    <row r="382" ht="15.7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</row>
    <row r="383" ht="15.7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</row>
    <row r="384" ht="15.7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</row>
    <row r="385" ht="15.7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</row>
    <row r="386" ht="15.7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</row>
    <row r="387" ht="15.7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</row>
    <row r="388" ht="15.7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</row>
    <row r="389" ht="15.7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</row>
    <row r="390" ht="15.7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</row>
    <row r="391" ht="15.7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</row>
    <row r="392" ht="15.7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</row>
    <row r="393" ht="15.7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</row>
    <row r="394" ht="15.7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</row>
    <row r="395" ht="15.7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</row>
    <row r="396" ht="15.7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</row>
    <row r="397" ht="15.7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</row>
    <row r="398" ht="15.7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</row>
    <row r="399" ht="15.7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</row>
    <row r="400" ht="15.7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</row>
    <row r="401" ht="15.7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</row>
    <row r="402" ht="15.7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</row>
    <row r="403" ht="15.7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</row>
    <row r="404" ht="15.7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</row>
    <row r="405" ht="15.7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</row>
    <row r="406" ht="15.7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</row>
    <row r="407" ht="15.7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</row>
    <row r="408" ht="15.7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</row>
    <row r="409" ht="15.7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</row>
    <row r="410" ht="15.7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</row>
    <row r="411" ht="15.7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</row>
    <row r="412" ht="15.7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</row>
    <row r="413" ht="15.7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</row>
    <row r="414" ht="15.7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</row>
    <row r="415" ht="15.7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</row>
    <row r="416" ht="15.7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</row>
    <row r="417" ht="15.7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</row>
    <row r="418" ht="15.7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</row>
    <row r="419" ht="15.7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</row>
    <row r="420" ht="15.7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</row>
    <row r="421" ht="15.7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</row>
    <row r="422" ht="15.7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</row>
    <row r="423" ht="15.7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</row>
    <row r="424" ht="15.7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</row>
    <row r="425" ht="15.7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</row>
    <row r="426" ht="15.7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</row>
    <row r="427" ht="15.7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</row>
    <row r="428" ht="15.7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</row>
    <row r="429" ht="15.7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</row>
    <row r="430" ht="15.7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</row>
    <row r="431" ht="15.7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</row>
    <row r="432" ht="15.7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</row>
    <row r="433" ht="15.7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</row>
    <row r="434" ht="15.7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</row>
    <row r="435" ht="15.7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</row>
    <row r="436" ht="15.7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</row>
    <row r="437" ht="15.7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</row>
    <row r="438" ht="15.7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</row>
    <row r="439" ht="15.7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</row>
    <row r="440" ht="15.7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</row>
    <row r="441" ht="15.7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</row>
    <row r="442" ht="15.7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</row>
    <row r="443" ht="15.7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</row>
    <row r="444" ht="15.7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</row>
    <row r="445" ht="15.7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</row>
    <row r="446" ht="15.7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</row>
    <row r="447" ht="15.7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</row>
    <row r="448" ht="15.7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</row>
    <row r="449" ht="15.7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</row>
    <row r="450" ht="15.7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</row>
    <row r="451" ht="15.7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</row>
    <row r="452" ht="15.7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</row>
    <row r="453" ht="15.7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</row>
    <row r="454" ht="15.7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</row>
    <row r="455" ht="15.7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</row>
    <row r="456" ht="15.7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</row>
    <row r="457" ht="15.7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</row>
    <row r="458" ht="15.7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</row>
    <row r="459" ht="15.7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</row>
    <row r="460" ht="15.7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</row>
    <row r="461" ht="15.7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</row>
    <row r="462" ht="15.7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</row>
    <row r="463" ht="15.7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</row>
    <row r="464" ht="15.7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</row>
    <row r="465" ht="15.7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</row>
    <row r="466" ht="15.7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</row>
    <row r="467" ht="15.7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</row>
    <row r="468" ht="15.7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</row>
    <row r="469" ht="15.7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</row>
    <row r="470" ht="15.7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</row>
    <row r="471" ht="15.7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</row>
    <row r="472" ht="15.7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</row>
    <row r="473" ht="15.7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</row>
    <row r="474" ht="15.7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</row>
    <row r="475" ht="15.7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</row>
    <row r="476" ht="15.7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</row>
    <row r="477" ht="15.7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</row>
    <row r="478" ht="15.7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</row>
    <row r="479" ht="15.7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</row>
    <row r="480" ht="15.7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</row>
    <row r="481" ht="15.7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</row>
    <row r="482" ht="15.7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</row>
    <row r="483" ht="15.7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</row>
    <row r="484" ht="15.7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</row>
    <row r="485" ht="15.7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</row>
    <row r="486" ht="15.7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</row>
    <row r="487" ht="15.7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</row>
    <row r="488" ht="15.7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</row>
    <row r="489" ht="15.7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</row>
    <row r="490" ht="15.7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</row>
    <row r="491" ht="15.7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</row>
    <row r="492" ht="15.7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</row>
    <row r="493" ht="15.7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</row>
    <row r="494" ht="15.7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</row>
    <row r="495" ht="15.7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</row>
    <row r="496" ht="15.7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</row>
    <row r="497" ht="15.7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</row>
    <row r="498" ht="15.7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</row>
    <row r="499" ht="15.7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</row>
    <row r="500" ht="15.7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</row>
    <row r="501" ht="15.7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</row>
    <row r="502" ht="15.7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</row>
    <row r="503" ht="15.7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</row>
    <row r="504" ht="15.7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</row>
    <row r="505" ht="15.7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</row>
    <row r="506" ht="15.7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</row>
    <row r="507" ht="15.7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</row>
    <row r="508" ht="15.7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</row>
    <row r="509" ht="15.7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</row>
    <row r="510" ht="15.7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</row>
    <row r="511" ht="15.7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</row>
    <row r="512" ht="15.7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</row>
    <row r="513" ht="15.7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</row>
    <row r="514" ht="15.7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</row>
    <row r="515" ht="15.7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</row>
    <row r="516" ht="15.7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</row>
    <row r="517" ht="15.7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</row>
    <row r="518" ht="15.7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</row>
    <row r="519" ht="15.7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</row>
    <row r="520" ht="15.7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</row>
    <row r="521" ht="15.7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</row>
    <row r="522" ht="15.7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</row>
    <row r="523" ht="15.7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</row>
    <row r="524" ht="15.7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</row>
    <row r="525" ht="15.7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</row>
    <row r="526" ht="15.7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</row>
    <row r="527" ht="15.7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</row>
    <row r="528" ht="15.7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</row>
    <row r="529" ht="15.7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</row>
    <row r="530" ht="15.7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</row>
    <row r="531" ht="15.7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</row>
    <row r="532" ht="15.7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</row>
    <row r="533" ht="15.7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</row>
    <row r="534" ht="15.7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</row>
    <row r="535" ht="15.7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</row>
    <row r="536" ht="15.7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</row>
    <row r="537" ht="15.7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</row>
    <row r="538" ht="15.7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</row>
    <row r="539" ht="15.7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</row>
    <row r="540" ht="15.7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</row>
    <row r="541" ht="15.7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</row>
    <row r="542" ht="15.7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</row>
    <row r="543" ht="15.7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</row>
    <row r="544" ht="15.7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</row>
    <row r="545" ht="15.7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</row>
    <row r="546" ht="15.7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</row>
    <row r="547" ht="15.7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</row>
    <row r="548" ht="15.7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</row>
    <row r="549" ht="15.7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</row>
    <row r="550" ht="15.7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</row>
    <row r="551" ht="15.7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</row>
    <row r="552" ht="15.7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</row>
    <row r="553" ht="15.7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</row>
    <row r="554" ht="15.7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</row>
    <row r="555" ht="15.7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</row>
    <row r="556" ht="15.7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</row>
    <row r="557" ht="15.7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</row>
    <row r="558" ht="15.7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</row>
    <row r="559" ht="15.7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</row>
    <row r="560" ht="15.7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</row>
    <row r="561" ht="15.7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</row>
    <row r="562" ht="15.7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</row>
    <row r="563" ht="15.7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</row>
    <row r="564" ht="15.7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</row>
    <row r="565" ht="15.7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</row>
    <row r="566" ht="15.7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</row>
    <row r="567" ht="15.7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</row>
    <row r="568" ht="15.7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</row>
    <row r="569" ht="15.7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</row>
    <row r="570" ht="15.7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</row>
    <row r="571" ht="15.7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</row>
    <row r="572" ht="15.7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</row>
    <row r="573" ht="15.7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</row>
    <row r="574" ht="15.7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</row>
    <row r="575" ht="15.7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</row>
    <row r="576" ht="15.7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</row>
    <row r="577" ht="15.7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</row>
    <row r="578" ht="15.7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</row>
    <row r="579" ht="15.7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</row>
    <row r="580" ht="15.7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</row>
    <row r="581" ht="15.7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</row>
    <row r="582" ht="15.7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</row>
    <row r="583" ht="15.7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</row>
    <row r="584" ht="15.7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</row>
    <row r="585" ht="15.7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</row>
    <row r="586" ht="15.7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</row>
    <row r="587" ht="15.7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</row>
    <row r="588" ht="15.7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</row>
    <row r="589" ht="15.7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</row>
    <row r="590" ht="15.7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</row>
    <row r="591" ht="15.7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</row>
    <row r="592" ht="15.7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</row>
    <row r="593" ht="15.7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</row>
    <row r="594" ht="15.7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</row>
    <row r="595" ht="15.7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</row>
    <row r="596" ht="15.7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</row>
    <row r="597" ht="15.7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</row>
    <row r="598" ht="15.7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</row>
    <row r="599" ht="15.7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</row>
    <row r="600" ht="15.7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</row>
    <row r="601" ht="15.7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</row>
    <row r="602" ht="15.7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</row>
    <row r="603" ht="15.7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</row>
    <row r="604" ht="15.7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</row>
    <row r="605" ht="15.7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</row>
    <row r="606" ht="15.7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</row>
    <row r="607" ht="15.7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</row>
    <row r="608" ht="15.7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</row>
    <row r="609" ht="15.7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</row>
    <row r="610" ht="15.7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</row>
    <row r="611" ht="15.7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</row>
    <row r="612" ht="15.7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</row>
    <row r="613" ht="15.7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</row>
    <row r="614" ht="15.7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</row>
    <row r="615" ht="15.7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</row>
    <row r="616" ht="15.7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</row>
    <row r="617" ht="15.7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</row>
    <row r="618" ht="15.7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</row>
    <row r="619" ht="15.7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</row>
    <row r="620" ht="15.7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</row>
    <row r="621" ht="15.7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</row>
    <row r="622" ht="15.7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</row>
    <row r="623" ht="15.7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</row>
    <row r="624" ht="15.7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</row>
    <row r="625" ht="15.7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</row>
    <row r="626" ht="15.7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</row>
    <row r="627" ht="15.7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</row>
    <row r="628" ht="15.7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</row>
    <row r="629" ht="15.7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</row>
    <row r="630" ht="15.7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</row>
    <row r="631" ht="15.7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</row>
    <row r="632" ht="15.7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</row>
    <row r="633" ht="15.7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</row>
    <row r="634" ht="15.7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</row>
    <row r="635" ht="15.7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</row>
    <row r="636" ht="15.7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</row>
    <row r="637" ht="15.7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</row>
    <row r="638" ht="15.7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</row>
    <row r="639" ht="15.7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</row>
    <row r="640" ht="15.7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</row>
    <row r="641" ht="15.7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</row>
    <row r="642" ht="15.7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</row>
    <row r="643" ht="15.7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</row>
    <row r="644" ht="15.7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</row>
    <row r="645" ht="15.7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</row>
    <row r="646" ht="15.7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</row>
    <row r="647" ht="15.7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</row>
    <row r="648" ht="15.7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</row>
    <row r="649" ht="15.7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</row>
    <row r="650" ht="15.7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</row>
    <row r="651" ht="15.7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</row>
    <row r="652" ht="15.7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</row>
    <row r="653" ht="15.7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</row>
    <row r="654" ht="15.7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</row>
    <row r="655" ht="15.7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</row>
    <row r="656" ht="15.7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</row>
    <row r="657" ht="15.7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</row>
    <row r="658" ht="15.7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</row>
    <row r="659" ht="15.7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</row>
    <row r="660" ht="15.7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</row>
    <row r="661" ht="15.7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</row>
    <row r="662" ht="15.7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</row>
    <row r="663" ht="15.7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</row>
    <row r="664" ht="15.7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</row>
    <row r="665" ht="15.7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</row>
    <row r="666" ht="15.7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</row>
    <row r="667" ht="15.7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</row>
    <row r="668" ht="15.7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</row>
    <row r="669" ht="15.7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</row>
    <row r="670" ht="15.7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</row>
    <row r="671" ht="15.7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</row>
    <row r="672" ht="15.7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</row>
    <row r="673" ht="15.7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</row>
    <row r="674" ht="15.7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</row>
    <row r="675" ht="15.7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</row>
    <row r="676" ht="15.7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</row>
    <row r="677" ht="15.7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</row>
    <row r="678" ht="15.7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</row>
    <row r="679" ht="15.7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</row>
    <row r="680" ht="15.7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</row>
    <row r="681" ht="15.7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</row>
    <row r="682" ht="15.7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</row>
    <row r="683" ht="15.7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</row>
    <row r="684" ht="15.7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</row>
    <row r="685" ht="15.7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</row>
    <row r="686" ht="15.7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</row>
    <row r="687" ht="15.7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</row>
    <row r="688" ht="15.7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</row>
    <row r="689" ht="15.7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</row>
    <row r="690" ht="15.7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</row>
    <row r="691" ht="15.7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</row>
    <row r="692" ht="15.7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</row>
    <row r="693" ht="15.7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</row>
    <row r="694" ht="15.7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</row>
    <row r="695" ht="15.7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</row>
    <row r="696" ht="15.7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</row>
    <row r="697" ht="15.7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</row>
    <row r="698" ht="15.7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</row>
    <row r="699" ht="15.7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</row>
    <row r="700" ht="15.7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</row>
    <row r="701" ht="15.7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</row>
    <row r="702" ht="15.7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</row>
    <row r="703" ht="15.7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</row>
    <row r="704" ht="15.7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</row>
    <row r="705" ht="15.7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</row>
    <row r="706" ht="15.7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</row>
    <row r="707" ht="15.7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</row>
    <row r="708" ht="15.7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</row>
    <row r="709" ht="15.7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</row>
    <row r="710" ht="15.7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</row>
    <row r="711" ht="15.7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</row>
    <row r="712" ht="15.7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</row>
    <row r="713" ht="15.7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</row>
    <row r="714" ht="15.7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</row>
    <row r="715" ht="15.7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</row>
    <row r="716" ht="15.7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</row>
    <row r="717" ht="15.7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</row>
    <row r="718" ht="15.7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</row>
    <row r="719" ht="15.7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</row>
    <row r="720" ht="15.7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</row>
    <row r="721" ht="15.7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</row>
    <row r="722" ht="15.7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</row>
    <row r="723" ht="15.7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</row>
    <row r="724" ht="15.7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</row>
    <row r="725" ht="15.7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</row>
    <row r="726" ht="15.7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</row>
    <row r="727" ht="15.7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</row>
    <row r="728" ht="15.7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</row>
    <row r="729" ht="15.7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</row>
    <row r="730" ht="15.7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</row>
    <row r="731" ht="15.7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</row>
    <row r="732" ht="15.7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</row>
    <row r="733" ht="15.7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</row>
    <row r="734" ht="15.7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</row>
    <row r="735" ht="15.7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</row>
    <row r="736" ht="15.7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</row>
    <row r="737" ht="15.7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</row>
    <row r="738" ht="15.7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</row>
    <row r="739" ht="15.7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</row>
    <row r="740" ht="15.7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</row>
    <row r="741" ht="15.7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</row>
    <row r="742" ht="15.7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</row>
    <row r="743" ht="15.7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</row>
    <row r="744" ht="15.7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</row>
    <row r="745" ht="15.7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</row>
    <row r="746" ht="15.7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</row>
    <row r="747" ht="15.7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</row>
    <row r="748" ht="15.7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</row>
    <row r="749" ht="15.7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</row>
    <row r="750" ht="15.7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</row>
    <row r="751" ht="15.7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</row>
    <row r="752" ht="15.7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</row>
    <row r="753" ht="15.7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</row>
    <row r="754" ht="15.7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</row>
    <row r="755" ht="15.7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</row>
    <row r="756" ht="15.7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</row>
    <row r="757" ht="15.7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</row>
    <row r="758" ht="15.7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</row>
    <row r="759" ht="15.7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</row>
    <row r="760" ht="15.7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</row>
    <row r="761" ht="15.7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</row>
    <row r="762" ht="15.7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</row>
    <row r="763" ht="15.7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</row>
    <row r="764" ht="15.7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</row>
    <row r="765" ht="15.7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</row>
    <row r="766" ht="15.7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</row>
    <row r="767" ht="15.7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</row>
    <row r="768" ht="15.7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</row>
    <row r="769" ht="15.7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</row>
    <row r="770" ht="15.7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</row>
    <row r="771" ht="15.7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</row>
    <row r="772" ht="15.7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</row>
    <row r="773" ht="15.7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</row>
    <row r="774" ht="15.7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</row>
    <row r="775" ht="15.7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</row>
    <row r="776" ht="15.7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</row>
    <row r="777" ht="15.7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</row>
    <row r="778" ht="15.7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</row>
    <row r="779" ht="15.7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</row>
    <row r="780" ht="15.7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</row>
    <row r="781" ht="15.7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</row>
    <row r="782" ht="15.7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</row>
    <row r="783" ht="15.7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</row>
    <row r="784" ht="15.7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</row>
    <row r="785" ht="15.7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</row>
    <row r="786" ht="15.7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</row>
    <row r="787" ht="15.7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</row>
    <row r="788" ht="15.7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</row>
    <row r="789" ht="15.7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</row>
    <row r="790" ht="15.7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</row>
    <row r="791" ht="15.7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</row>
    <row r="792" ht="15.7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</row>
    <row r="793" ht="15.7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</row>
    <row r="794" ht="15.7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</row>
    <row r="795" ht="15.7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</row>
    <row r="796" ht="15.7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</row>
    <row r="797" ht="15.7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</row>
    <row r="798" ht="15.7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</row>
    <row r="799" ht="15.7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</row>
    <row r="800" ht="15.7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</row>
    <row r="801" ht="15.7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</row>
    <row r="802" ht="15.7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</row>
    <row r="803" ht="15.7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</row>
    <row r="804" ht="15.7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</row>
    <row r="805" ht="15.7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</row>
    <row r="806" ht="15.7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</row>
    <row r="807" ht="15.7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</row>
    <row r="808" ht="15.7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</row>
    <row r="809" ht="15.7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</row>
    <row r="810" ht="15.7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</row>
    <row r="811" ht="15.7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</row>
    <row r="812" ht="15.7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</row>
    <row r="813" ht="15.7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</row>
    <row r="814" ht="15.7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</row>
    <row r="815" ht="15.7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</row>
    <row r="816" ht="15.7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</row>
    <row r="817" ht="15.7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</row>
    <row r="818" ht="15.7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</row>
    <row r="819" ht="15.7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</row>
    <row r="820" ht="15.7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</row>
    <row r="821" ht="15.7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</row>
    <row r="822" ht="15.7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</row>
    <row r="823" ht="15.7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</row>
    <row r="824" ht="15.7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</row>
    <row r="825" ht="15.7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</row>
    <row r="826" ht="15.7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</row>
    <row r="827" ht="15.7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</row>
    <row r="828" ht="15.7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</row>
    <row r="829" ht="15.7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</row>
    <row r="830" ht="15.7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</row>
    <row r="831" ht="15.7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</row>
    <row r="832" ht="15.7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</row>
    <row r="833" ht="15.7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</row>
    <row r="834" ht="15.7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</row>
    <row r="835" ht="15.7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</row>
    <row r="836" ht="15.7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</row>
    <row r="837" ht="15.7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</row>
    <row r="838" ht="15.7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</row>
    <row r="839" ht="15.7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</row>
    <row r="840" ht="15.7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</row>
    <row r="841" ht="15.7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</row>
    <row r="842" ht="15.7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</row>
    <row r="843" ht="15.7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</row>
    <row r="844" ht="15.7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</row>
    <row r="845" ht="15.7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</row>
    <row r="846" ht="15.7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</row>
    <row r="847" ht="15.7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</row>
    <row r="848" ht="15.7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</row>
    <row r="849" ht="15.7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</row>
    <row r="850" ht="15.7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</row>
    <row r="851" ht="15.7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</row>
    <row r="852" ht="15.7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</row>
    <row r="853" ht="15.7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</row>
    <row r="854" ht="15.7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</row>
    <row r="855" ht="15.7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</row>
    <row r="856" ht="15.7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</row>
    <row r="857" ht="15.7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</row>
    <row r="858" ht="15.7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</row>
    <row r="859" ht="15.7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</row>
    <row r="860" ht="15.7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</row>
    <row r="861" ht="15.7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</row>
    <row r="862" ht="15.7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</row>
    <row r="863" ht="15.7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</row>
    <row r="864" ht="15.7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</row>
    <row r="865" ht="15.7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</row>
    <row r="866" ht="15.7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</row>
    <row r="867" ht="15.7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</row>
    <row r="868" ht="15.7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</row>
    <row r="869" ht="15.7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</row>
    <row r="870" ht="15.7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</row>
    <row r="871" ht="15.7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</row>
    <row r="872" ht="15.7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</row>
    <row r="873" ht="15.7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</row>
    <row r="874" ht="15.7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</row>
    <row r="875" ht="15.7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</row>
    <row r="876" ht="15.7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</row>
    <row r="877" ht="15.7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</row>
    <row r="878" ht="15.7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</row>
    <row r="879" ht="15.7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</row>
    <row r="880" ht="15.7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</row>
    <row r="881" ht="15.7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</row>
    <row r="882" ht="15.7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</row>
    <row r="883" ht="15.7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</row>
    <row r="884" ht="15.7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</row>
    <row r="885" ht="15.7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</row>
    <row r="886" ht="15.7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</row>
    <row r="887" ht="15.7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</row>
    <row r="888" ht="15.7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</row>
    <row r="889" ht="15.7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</row>
    <row r="890" ht="15.7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</row>
    <row r="891" ht="15.7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</row>
    <row r="892" ht="15.7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</row>
    <row r="893" ht="15.7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</row>
    <row r="894" ht="15.7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</row>
    <row r="895" ht="15.7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</row>
    <row r="896" ht="15.7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</row>
    <row r="897" ht="15.7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</row>
    <row r="898" ht="15.7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</row>
    <row r="899" ht="15.7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</row>
    <row r="900" ht="15.7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</row>
    <row r="901" ht="15.7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</row>
    <row r="902" ht="15.7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</row>
    <row r="903" ht="15.7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</row>
    <row r="904" ht="15.7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</row>
    <row r="905" ht="15.7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</row>
    <row r="906" ht="15.7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</row>
    <row r="907" ht="15.7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</row>
    <row r="908" ht="15.7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</row>
    <row r="909" ht="15.7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</row>
    <row r="910" ht="15.7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</row>
    <row r="911" ht="15.7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</row>
    <row r="912" ht="15.7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</row>
    <row r="913" ht="15.7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</row>
    <row r="914" ht="15.7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</row>
    <row r="915" ht="15.7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</row>
    <row r="916" ht="15.7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</row>
    <row r="917" ht="15.7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</row>
    <row r="918" ht="15.7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</row>
    <row r="919" ht="15.7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</row>
    <row r="920" ht="15.7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</row>
    <row r="921" ht="15.7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</row>
    <row r="922" ht="15.7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</row>
    <row r="923" ht="15.7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</row>
    <row r="924" ht="15.7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</row>
    <row r="925" ht="15.7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</row>
    <row r="926" ht="15.7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</row>
    <row r="927" ht="15.7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</row>
    <row r="928" ht="15.7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</row>
    <row r="929" ht="15.7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</row>
    <row r="930" ht="15.7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</row>
    <row r="931" ht="15.7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</row>
    <row r="932" ht="15.7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</row>
    <row r="933" ht="15.7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</row>
    <row r="934" ht="15.7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</row>
    <row r="935" ht="15.7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</row>
    <row r="936" ht="15.7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</row>
    <row r="937" ht="15.7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</row>
    <row r="938" ht="15.7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</row>
    <row r="939" ht="15.7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</row>
    <row r="940" ht="15.7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</row>
    <row r="941" ht="15.7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</row>
    <row r="942" ht="15.7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</row>
    <row r="943" ht="15.7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</row>
    <row r="944" ht="15.7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</row>
    <row r="945" ht="15.7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</row>
    <row r="946" ht="15.7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</row>
    <row r="947" ht="15.7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</row>
    <row r="948" ht="15.7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</row>
    <row r="949" ht="15.7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</row>
    <row r="950" ht="15.7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</row>
    <row r="951" ht="15.7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</row>
    <row r="952" ht="15.7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</row>
    <row r="953" ht="15.7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</row>
    <row r="954" ht="15.7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</row>
    <row r="955" ht="15.7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</row>
    <row r="956" ht="15.7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</row>
    <row r="957" ht="15.7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</row>
    <row r="958" ht="15.7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</row>
    <row r="959" ht="15.7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</row>
    <row r="960" ht="15.7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</row>
    <row r="961" ht="15.7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</row>
    <row r="962" ht="15.7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</row>
    <row r="963" ht="15.7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</row>
    <row r="964" ht="15.7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</row>
    <row r="965" ht="15.7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</row>
    <row r="966" ht="15.7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</row>
    <row r="967" ht="15.7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</row>
    <row r="968" ht="15.7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</row>
    <row r="969" ht="15.7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</row>
    <row r="970" ht="15.7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</row>
    <row r="971" ht="15.7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</row>
    <row r="972" ht="15.7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</row>
    <row r="973" ht="15.7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</row>
    <row r="974" ht="15.7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</row>
    <row r="975" ht="15.7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</row>
    <row r="976" ht="15.7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</row>
    <row r="977" ht="15.7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</row>
    <row r="978" ht="15.7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</row>
    <row r="979" ht="15.7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</row>
    <row r="980" ht="15.7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</row>
    <row r="981" ht="15.7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</row>
    <row r="982" ht="15.7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</row>
    <row r="983" ht="15.7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</row>
    <row r="984" ht="15.7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</row>
    <row r="985" ht="15.75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</row>
    <row r="986" ht="15.75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</row>
    <row r="987" ht="15.75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</row>
    <row r="988" ht="15.75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</row>
  </sheetData>
  <drawing r:id="rId1"/>
</worksheet>
</file>